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HAMHUYBINH\Downloads\HĐND-Giám sát giáo dục và đào tạo\0. Bao cao Doan giam sat ve giao duc\"/>
    </mc:Choice>
  </mc:AlternateContent>
  <xr:revisionPtr revIDLastSave="0" documentId="13_ncr:1_{39899BF9-643B-4971-882F-7BA8E1A8DE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ăm 2020" sheetId="6" r:id="rId1"/>
    <sheet name="Năm 2021" sheetId="5" r:id="rId2"/>
    <sheet name="Năm 2022" sheetId="4" r:id="rId3"/>
    <sheet name="Năm 2023" sheetId="3" r:id="rId4"/>
  </sheets>
  <definedNames>
    <definedName name="_xlnm._FilterDatabase" localSheetId="0" hidden="1">'Năm 2020'!$A$1:$X$97</definedName>
    <definedName name="_xlnm._FilterDatabase" localSheetId="1" hidden="1">'Năm 2021'!$A$1:$X$97</definedName>
    <definedName name="_xlnm._FilterDatabase" localSheetId="2" hidden="1">'Năm 2022'!$A$1:$X$97</definedName>
    <definedName name="_xlnm._FilterDatabase" localSheetId="3" hidden="1">'Năm 2023'!$A$1:$X$97</definedName>
  </definedNames>
  <calcPr calcId="191029"/>
</workbook>
</file>

<file path=xl/calcChain.xml><?xml version="1.0" encoding="utf-8"?>
<calcChain xmlns="http://schemas.openxmlformats.org/spreadsheetml/2006/main">
  <c r="E53" i="3" l="1"/>
  <c r="F53" i="3"/>
  <c r="G53" i="3"/>
  <c r="N53" i="3"/>
  <c r="O53" i="3"/>
  <c r="P53" i="3"/>
  <c r="Q53" i="3"/>
  <c r="R53" i="3"/>
  <c r="S53" i="3"/>
  <c r="T53" i="3"/>
  <c r="D53" i="3"/>
  <c r="L3" i="3" l="1"/>
  <c r="N3" i="3" l="1"/>
  <c r="O3" i="3"/>
  <c r="I10" i="3"/>
  <c r="J10" i="3"/>
  <c r="K10" i="3"/>
  <c r="L10" i="3"/>
  <c r="I11" i="3"/>
  <c r="J11" i="3"/>
  <c r="K11" i="3"/>
  <c r="L11" i="3"/>
  <c r="I12" i="3"/>
  <c r="J12" i="3"/>
  <c r="K12" i="3"/>
  <c r="L12" i="3"/>
  <c r="I13" i="3"/>
  <c r="J13" i="3"/>
  <c r="K13" i="3"/>
  <c r="L13" i="3"/>
  <c r="I14" i="3"/>
  <c r="J14" i="3"/>
  <c r="K14" i="3"/>
  <c r="L14" i="3"/>
  <c r="I15" i="3"/>
  <c r="J15" i="3"/>
  <c r="K15" i="3"/>
  <c r="L15" i="3"/>
  <c r="I16" i="3"/>
  <c r="J16" i="3"/>
  <c r="K16" i="3"/>
  <c r="L16" i="3"/>
  <c r="I17" i="3"/>
  <c r="J17" i="3"/>
  <c r="K17" i="3"/>
  <c r="L17" i="3"/>
  <c r="I18" i="3"/>
  <c r="J18" i="3"/>
  <c r="K18" i="3"/>
  <c r="L18" i="3"/>
  <c r="I19" i="3"/>
  <c r="J19" i="3"/>
  <c r="K19" i="3"/>
  <c r="L19" i="3"/>
  <c r="I20" i="3"/>
  <c r="J20" i="3"/>
  <c r="K20" i="3"/>
  <c r="L20" i="3"/>
  <c r="I21" i="3"/>
  <c r="J21" i="3"/>
  <c r="K21" i="3"/>
  <c r="L21" i="3"/>
  <c r="I22" i="3"/>
  <c r="J22" i="3"/>
  <c r="K22" i="3"/>
  <c r="L22" i="3"/>
  <c r="I24" i="3"/>
  <c r="J24" i="3"/>
  <c r="K24" i="3"/>
  <c r="L24" i="3"/>
  <c r="I25" i="3"/>
  <c r="J25" i="3"/>
  <c r="K25" i="3"/>
  <c r="L25" i="3"/>
  <c r="I26" i="3"/>
  <c r="J26" i="3"/>
  <c r="K26" i="3"/>
  <c r="L26" i="3"/>
  <c r="I27" i="3"/>
  <c r="J27" i="3"/>
  <c r="K27" i="3"/>
  <c r="L27" i="3"/>
  <c r="I28" i="3"/>
  <c r="J28" i="3"/>
  <c r="K28" i="3"/>
  <c r="L28" i="3"/>
  <c r="I29" i="3"/>
  <c r="J29" i="3"/>
  <c r="K29" i="3"/>
  <c r="L29" i="3"/>
  <c r="I30" i="3"/>
  <c r="J30" i="3"/>
  <c r="K30" i="3"/>
  <c r="L30" i="3"/>
  <c r="I31" i="3"/>
  <c r="J31" i="3"/>
  <c r="K31" i="3"/>
  <c r="L31" i="3"/>
  <c r="I32" i="3"/>
  <c r="J32" i="3"/>
  <c r="K32" i="3"/>
  <c r="L32" i="3"/>
  <c r="I33" i="3"/>
  <c r="J33" i="3"/>
  <c r="K33" i="3"/>
  <c r="L33" i="3"/>
  <c r="I34" i="3"/>
  <c r="J34" i="3"/>
  <c r="K34" i="3"/>
  <c r="L34" i="3"/>
  <c r="I35" i="3"/>
  <c r="J35" i="3"/>
  <c r="K35" i="3"/>
  <c r="L35" i="3"/>
  <c r="I36" i="3"/>
  <c r="J36" i="3"/>
  <c r="K36" i="3"/>
  <c r="L36" i="3"/>
  <c r="I37" i="3"/>
  <c r="J37" i="3"/>
  <c r="K37" i="3"/>
  <c r="L37" i="3"/>
  <c r="I39" i="3"/>
  <c r="J39" i="3"/>
  <c r="K39" i="3"/>
  <c r="L39" i="3"/>
  <c r="I40" i="3"/>
  <c r="J40" i="3"/>
  <c r="K40" i="3"/>
  <c r="L40" i="3"/>
  <c r="I41" i="3"/>
  <c r="J41" i="3"/>
  <c r="K41" i="3"/>
  <c r="L41" i="3"/>
  <c r="I42" i="3"/>
  <c r="J42" i="3"/>
  <c r="K42" i="3"/>
  <c r="L42" i="3"/>
  <c r="I43" i="3"/>
  <c r="J43" i="3"/>
  <c r="K43" i="3"/>
  <c r="L43" i="3"/>
  <c r="I44" i="3"/>
  <c r="J44" i="3"/>
  <c r="K44" i="3"/>
  <c r="L44" i="3"/>
  <c r="I45" i="3"/>
  <c r="J45" i="3"/>
  <c r="K45" i="3"/>
  <c r="L45" i="3"/>
  <c r="I46" i="3"/>
  <c r="J46" i="3"/>
  <c r="K46" i="3"/>
  <c r="L46" i="3"/>
  <c r="I47" i="3"/>
  <c r="J47" i="3"/>
  <c r="K47" i="3"/>
  <c r="L47" i="3"/>
  <c r="I48" i="3"/>
  <c r="J48" i="3"/>
  <c r="K48" i="3"/>
  <c r="L48" i="3"/>
  <c r="I49" i="3"/>
  <c r="J49" i="3"/>
  <c r="K49" i="3"/>
  <c r="L49" i="3"/>
  <c r="I50" i="3"/>
  <c r="J50" i="3"/>
  <c r="K50" i="3"/>
  <c r="L50" i="3"/>
  <c r="I51" i="3"/>
  <c r="J51" i="3"/>
  <c r="K51" i="3"/>
  <c r="L51" i="3"/>
  <c r="I52" i="3"/>
  <c r="J52" i="3"/>
  <c r="K52" i="3"/>
  <c r="L52" i="3"/>
  <c r="I54" i="3"/>
  <c r="J54" i="3"/>
  <c r="K54" i="3"/>
  <c r="L54" i="3"/>
  <c r="I55" i="3"/>
  <c r="J55" i="3"/>
  <c r="K55" i="3"/>
  <c r="L55" i="3"/>
  <c r="I56" i="3"/>
  <c r="J56" i="3"/>
  <c r="K56" i="3"/>
  <c r="L56" i="3"/>
  <c r="I57" i="3"/>
  <c r="J57" i="3"/>
  <c r="K57" i="3"/>
  <c r="L57" i="3"/>
  <c r="I58" i="3"/>
  <c r="J58" i="3"/>
  <c r="K58" i="3"/>
  <c r="L58" i="3"/>
  <c r="I59" i="3"/>
  <c r="J59" i="3"/>
  <c r="K59" i="3"/>
  <c r="L59" i="3"/>
  <c r="I60" i="3"/>
  <c r="J60" i="3"/>
  <c r="K60" i="3"/>
  <c r="L60" i="3"/>
  <c r="J61" i="3"/>
  <c r="K61" i="3"/>
  <c r="L61" i="3"/>
  <c r="I62" i="3"/>
  <c r="J62" i="3"/>
  <c r="K62" i="3"/>
  <c r="L62" i="3"/>
  <c r="I63" i="3"/>
  <c r="J63" i="3"/>
  <c r="K63" i="3"/>
  <c r="L63" i="3"/>
  <c r="I64" i="3"/>
  <c r="J64" i="3"/>
  <c r="K64" i="3"/>
  <c r="L64" i="3"/>
  <c r="I65" i="3"/>
  <c r="J65" i="3"/>
  <c r="K65" i="3"/>
  <c r="L65" i="3"/>
  <c r="I66" i="3"/>
  <c r="J66" i="3"/>
  <c r="K66" i="3"/>
  <c r="L66" i="3"/>
  <c r="I67" i="3"/>
  <c r="J67" i="3"/>
  <c r="K67" i="3"/>
  <c r="L67" i="3"/>
  <c r="I68" i="3"/>
  <c r="J68" i="3"/>
  <c r="K68" i="3"/>
  <c r="L68" i="3"/>
  <c r="I69" i="3"/>
  <c r="J69" i="3"/>
  <c r="K69" i="3"/>
  <c r="L69" i="3"/>
  <c r="I70" i="3"/>
  <c r="J70" i="3"/>
  <c r="K70" i="3"/>
  <c r="L70" i="3"/>
  <c r="I71" i="3"/>
  <c r="J71" i="3"/>
  <c r="K71" i="3"/>
  <c r="L71" i="3"/>
  <c r="I72" i="3"/>
  <c r="J72" i="3"/>
  <c r="K72" i="3"/>
  <c r="L72" i="3"/>
  <c r="I73" i="3"/>
  <c r="J73" i="3"/>
  <c r="K73" i="3"/>
  <c r="L73" i="3"/>
  <c r="I74" i="3"/>
  <c r="J74" i="3"/>
  <c r="K74" i="3"/>
  <c r="L74" i="3"/>
  <c r="I75" i="3"/>
  <c r="J75" i="3"/>
  <c r="K75" i="3"/>
  <c r="L75" i="3"/>
  <c r="I76" i="3"/>
  <c r="J76" i="3"/>
  <c r="K76" i="3"/>
  <c r="L76" i="3"/>
  <c r="I77" i="3"/>
  <c r="J77" i="3"/>
  <c r="K77" i="3"/>
  <c r="L77" i="3"/>
  <c r="J78" i="3"/>
  <c r="K78" i="3"/>
  <c r="L78" i="3"/>
  <c r="I79" i="3"/>
  <c r="J79" i="3"/>
  <c r="K79" i="3"/>
  <c r="L79" i="3"/>
  <c r="I80" i="3"/>
  <c r="J80" i="3"/>
  <c r="K80" i="3"/>
  <c r="L80" i="3"/>
  <c r="I81" i="3"/>
  <c r="J81" i="3"/>
  <c r="K81" i="3"/>
  <c r="L81" i="3"/>
  <c r="I82" i="3"/>
  <c r="J82" i="3"/>
  <c r="K82" i="3"/>
  <c r="L82" i="3"/>
  <c r="J83" i="3"/>
  <c r="K83" i="3"/>
  <c r="L83" i="3"/>
  <c r="I84" i="3"/>
  <c r="H84" i="3" s="1"/>
  <c r="J84" i="3"/>
  <c r="K84" i="3"/>
  <c r="L84" i="3"/>
  <c r="I85" i="3"/>
  <c r="H85" i="3" s="1"/>
  <c r="J85" i="3"/>
  <c r="K85" i="3"/>
  <c r="L85" i="3"/>
  <c r="I86" i="3"/>
  <c r="H86" i="3" s="1"/>
  <c r="J86" i="3"/>
  <c r="K86" i="3"/>
  <c r="L86" i="3"/>
  <c r="I87" i="3"/>
  <c r="H87" i="3" s="1"/>
  <c r="J87" i="3"/>
  <c r="K87" i="3"/>
  <c r="L87" i="3"/>
  <c r="I88" i="3"/>
  <c r="H88" i="3" s="1"/>
  <c r="J88" i="3"/>
  <c r="K88" i="3"/>
  <c r="L88" i="3"/>
  <c r="I89" i="3"/>
  <c r="H89" i="3" s="1"/>
  <c r="J89" i="3"/>
  <c r="K89" i="3"/>
  <c r="L89" i="3"/>
  <c r="I90" i="3"/>
  <c r="H90" i="3" s="1"/>
  <c r="J90" i="3"/>
  <c r="K90" i="3"/>
  <c r="L90" i="3"/>
  <c r="I91" i="3"/>
  <c r="H91" i="3" s="1"/>
  <c r="J91" i="3"/>
  <c r="K91" i="3"/>
  <c r="L91" i="3"/>
  <c r="I92" i="3"/>
  <c r="J92" i="3"/>
  <c r="K92" i="3"/>
  <c r="L92" i="3"/>
  <c r="I93" i="3"/>
  <c r="J93" i="3"/>
  <c r="K93" i="3"/>
  <c r="L93" i="3"/>
  <c r="I94" i="3"/>
  <c r="J94" i="3"/>
  <c r="K94" i="3"/>
  <c r="L94" i="3"/>
  <c r="J95" i="3"/>
  <c r="K95" i="3"/>
  <c r="L95" i="3"/>
  <c r="I96" i="3"/>
  <c r="J96" i="3"/>
  <c r="K96" i="3"/>
  <c r="L96" i="3"/>
  <c r="M8" i="3"/>
  <c r="N8" i="3"/>
  <c r="L9" i="3"/>
  <c r="L8" i="3" s="1"/>
  <c r="K9" i="3"/>
  <c r="J9" i="3"/>
  <c r="I9" i="3"/>
  <c r="J8" i="3" l="1"/>
  <c r="H60" i="3"/>
  <c r="H58" i="3"/>
  <c r="H56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59" i="3"/>
  <c r="H57" i="3"/>
  <c r="H55" i="3"/>
  <c r="H82" i="3"/>
  <c r="H81" i="3"/>
  <c r="H80" i="3"/>
  <c r="H79" i="3"/>
  <c r="H94" i="3"/>
  <c r="H92" i="3"/>
  <c r="H96" i="3"/>
  <c r="L53" i="3"/>
  <c r="J3" i="3" s="1"/>
  <c r="H95" i="3"/>
  <c r="H93" i="3"/>
  <c r="H54" i="3"/>
  <c r="K53" i="3"/>
  <c r="I3" i="3" s="1"/>
  <c r="J53" i="3"/>
  <c r="H3" i="3" s="1"/>
  <c r="I8" i="3"/>
  <c r="K8" i="3"/>
  <c r="I10" i="4"/>
  <c r="J10" i="4"/>
  <c r="K10" i="4"/>
  <c r="L10" i="4"/>
  <c r="I11" i="4"/>
  <c r="J11" i="4"/>
  <c r="K11" i="4"/>
  <c r="L11" i="4"/>
  <c r="I12" i="4"/>
  <c r="J12" i="4"/>
  <c r="K12" i="4"/>
  <c r="L12" i="4"/>
  <c r="I13" i="4"/>
  <c r="J13" i="4"/>
  <c r="K13" i="4"/>
  <c r="L13" i="4"/>
  <c r="I14" i="4"/>
  <c r="J14" i="4"/>
  <c r="K14" i="4"/>
  <c r="L14" i="4"/>
  <c r="I15" i="4"/>
  <c r="J15" i="4"/>
  <c r="K15" i="4"/>
  <c r="L15" i="4"/>
  <c r="I16" i="4"/>
  <c r="J16" i="4"/>
  <c r="K16" i="4"/>
  <c r="L16" i="4"/>
  <c r="I17" i="4"/>
  <c r="J17" i="4"/>
  <c r="K17" i="4"/>
  <c r="L17" i="4"/>
  <c r="I18" i="4"/>
  <c r="J18" i="4"/>
  <c r="K18" i="4"/>
  <c r="L18" i="4"/>
  <c r="I19" i="4"/>
  <c r="J19" i="4"/>
  <c r="K19" i="4"/>
  <c r="L19" i="4"/>
  <c r="I20" i="4"/>
  <c r="J20" i="4"/>
  <c r="K20" i="4"/>
  <c r="L20" i="4"/>
  <c r="I21" i="4"/>
  <c r="J21" i="4"/>
  <c r="K21" i="4"/>
  <c r="L21" i="4"/>
  <c r="I22" i="4"/>
  <c r="J22" i="4"/>
  <c r="K22" i="4"/>
  <c r="L22" i="4"/>
  <c r="I24" i="4"/>
  <c r="J24" i="4"/>
  <c r="K24" i="4"/>
  <c r="L24" i="4"/>
  <c r="I25" i="4"/>
  <c r="J25" i="4"/>
  <c r="K25" i="4"/>
  <c r="L25" i="4"/>
  <c r="I26" i="4"/>
  <c r="J26" i="4"/>
  <c r="K26" i="4"/>
  <c r="L26" i="4"/>
  <c r="I27" i="4"/>
  <c r="J27" i="4"/>
  <c r="K27" i="4"/>
  <c r="L27" i="4"/>
  <c r="I28" i="4"/>
  <c r="J28" i="4"/>
  <c r="K28" i="4"/>
  <c r="L28" i="4"/>
  <c r="I29" i="4"/>
  <c r="J29" i="4"/>
  <c r="K29" i="4"/>
  <c r="L29" i="4"/>
  <c r="I30" i="4"/>
  <c r="J30" i="4"/>
  <c r="K30" i="4"/>
  <c r="L30" i="4"/>
  <c r="I31" i="4"/>
  <c r="J31" i="4"/>
  <c r="K31" i="4"/>
  <c r="L31" i="4"/>
  <c r="I32" i="4"/>
  <c r="J32" i="4"/>
  <c r="K32" i="4"/>
  <c r="L32" i="4"/>
  <c r="I33" i="4"/>
  <c r="J33" i="4"/>
  <c r="K33" i="4"/>
  <c r="L33" i="4"/>
  <c r="I34" i="4"/>
  <c r="J34" i="4"/>
  <c r="K34" i="4"/>
  <c r="L34" i="4"/>
  <c r="I35" i="4"/>
  <c r="J35" i="4"/>
  <c r="K35" i="4"/>
  <c r="L35" i="4"/>
  <c r="I36" i="4"/>
  <c r="J36" i="4"/>
  <c r="K36" i="4"/>
  <c r="L36" i="4"/>
  <c r="I37" i="4"/>
  <c r="J37" i="4"/>
  <c r="K37" i="4"/>
  <c r="L37" i="4"/>
  <c r="I39" i="4"/>
  <c r="J39" i="4"/>
  <c r="K39" i="4"/>
  <c r="L39" i="4"/>
  <c r="I40" i="4"/>
  <c r="J40" i="4"/>
  <c r="K40" i="4"/>
  <c r="L40" i="4"/>
  <c r="I41" i="4"/>
  <c r="J41" i="4"/>
  <c r="K41" i="4"/>
  <c r="L41" i="4"/>
  <c r="I42" i="4"/>
  <c r="J42" i="4"/>
  <c r="K42" i="4"/>
  <c r="L42" i="4"/>
  <c r="I43" i="4"/>
  <c r="J43" i="4"/>
  <c r="K43" i="4"/>
  <c r="L43" i="4"/>
  <c r="I44" i="4"/>
  <c r="J44" i="4"/>
  <c r="K44" i="4"/>
  <c r="L44" i="4"/>
  <c r="I45" i="4"/>
  <c r="J45" i="4"/>
  <c r="K45" i="4"/>
  <c r="L45" i="4"/>
  <c r="I46" i="4"/>
  <c r="J46" i="4"/>
  <c r="K46" i="4"/>
  <c r="L46" i="4"/>
  <c r="I47" i="4"/>
  <c r="J47" i="4"/>
  <c r="K47" i="4"/>
  <c r="L47" i="4"/>
  <c r="I48" i="4"/>
  <c r="J48" i="4"/>
  <c r="K48" i="4"/>
  <c r="L48" i="4"/>
  <c r="I49" i="4"/>
  <c r="J49" i="4"/>
  <c r="K49" i="4"/>
  <c r="L49" i="4"/>
  <c r="I50" i="4"/>
  <c r="J50" i="4"/>
  <c r="K50" i="4"/>
  <c r="L50" i="4"/>
  <c r="I51" i="4"/>
  <c r="J51" i="4"/>
  <c r="K51" i="4"/>
  <c r="L51" i="4"/>
  <c r="I52" i="4"/>
  <c r="J52" i="4"/>
  <c r="K52" i="4"/>
  <c r="L52" i="4"/>
  <c r="I54" i="4"/>
  <c r="J54" i="4"/>
  <c r="K54" i="4"/>
  <c r="L54" i="4"/>
  <c r="I55" i="4"/>
  <c r="J55" i="4"/>
  <c r="K55" i="4"/>
  <c r="L55" i="4"/>
  <c r="I56" i="4"/>
  <c r="J56" i="4"/>
  <c r="K56" i="4"/>
  <c r="L56" i="4"/>
  <c r="I57" i="4"/>
  <c r="J57" i="4"/>
  <c r="K57" i="4"/>
  <c r="L57" i="4"/>
  <c r="I58" i="4"/>
  <c r="J58" i="4"/>
  <c r="K58" i="4"/>
  <c r="L58" i="4"/>
  <c r="I59" i="4"/>
  <c r="J59" i="4"/>
  <c r="K59" i="4"/>
  <c r="L59" i="4"/>
  <c r="I60" i="4"/>
  <c r="J60" i="4"/>
  <c r="K60" i="4"/>
  <c r="L60" i="4"/>
  <c r="I61" i="4"/>
  <c r="J61" i="4"/>
  <c r="K61" i="4"/>
  <c r="L61" i="4"/>
  <c r="I62" i="4"/>
  <c r="J62" i="4"/>
  <c r="K62" i="4"/>
  <c r="L62" i="4"/>
  <c r="I63" i="4"/>
  <c r="J63" i="4"/>
  <c r="K63" i="4"/>
  <c r="L63" i="4"/>
  <c r="I64" i="4"/>
  <c r="J64" i="4"/>
  <c r="K64" i="4"/>
  <c r="L64" i="4"/>
  <c r="I65" i="4"/>
  <c r="J65" i="4"/>
  <c r="K65" i="4"/>
  <c r="L65" i="4"/>
  <c r="I66" i="4"/>
  <c r="J66" i="4"/>
  <c r="K66" i="4"/>
  <c r="L66" i="4"/>
  <c r="I67" i="4"/>
  <c r="J67" i="4"/>
  <c r="K67" i="4"/>
  <c r="L67" i="4"/>
  <c r="I68" i="4"/>
  <c r="J68" i="4"/>
  <c r="K68" i="4"/>
  <c r="L68" i="4"/>
  <c r="I69" i="4"/>
  <c r="J69" i="4"/>
  <c r="K69" i="4"/>
  <c r="L69" i="4"/>
  <c r="I70" i="4"/>
  <c r="J70" i="4"/>
  <c r="K70" i="4"/>
  <c r="L70" i="4"/>
  <c r="I71" i="4"/>
  <c r="J71" i="4"/>
  <c r="K71" i="4"/>
  <c r="L71" i="4"/>
  <c r="I72" i="4"/>
  <c r="J72" i="4"/>
  <c r="K72" i="4"/>
  <c r="L72" i="4"/>
  <c r="I73" i="4"/>
  <c r="J73" i="4"/>
  <c r="K73" i="4"/>
  <c r="L73" i="4"/>
  <c r="I74" i="4"/>
  <c r="J74" i="4"/>
  <c r="K74" i="4"/>
  <c r="L74" i="4"/>
  <c r="I75" i="4"/>
  <c r="J75" i="4"/>
  <c r="K75" i="4"/>
  <c r="L75" i="4"/>
  <c r="I76" i="4"/>
  <c r="J76" i="4"/>
  <c r="K76" i="4"/>
  <c r="L76" i="4"/>
  <c r="I77" i="4"/>
  <c r="J77" i="4"/>
  <c r="K77" i="4"/>
  <c r="L77" i="4"/>
  <c r="J78" i="4"/>
  <c r="K78" i="4"/>
  <c r="L78" i="4"/>
  <c r="I79" i="4"/>
  <c r="J79" i="4"/>
  <c r="K79" i="4"/>
  <c r="L79" i="4"/>
  <c r="I80" i="4"/>
  <c r="J80" i="4"/>
  <c r="K80" i="4"/>
  <c r="L80" i="4"/>
  <c r="I81" i="4"/>
  <c r="J81" i="4"/>
  <c r="K81" i="4"/>
  <c r="L81" i="4"/>
  <c r="I82" i="4"/>
  <c r="J82" i="4"/>
  <c r="K82" i="4"/>
  <c r="L82" i="4"/>
  <c r="I83" i="4"/>
  <c r="J83" i="4"/>
  <c r="K83" i="4"/>
  <c r="L83" i="4"/>
  <c r="I84" i="4"/>
  <c r="J84" i="4"/>
  <c r="K84" i="4"/>
  <c r="L84" i="4"/>
  <c r="I85" i="4"/>
  <c r="J85" i="4"/>
  <c r="K85" i="4"/>
  <c r="L85" i="4"/>
  <c r="I86" i="4"/>
  <c r="J86" i="4"/>
  <c r="K86" i="4"/>
  <c r="L86" i="4"/>
  <c r="I87" i="4"/>
  <c r="J87" i="4"/>
  <c r="K87" i="4"/>
  <c r="L87" i="4"/>
  <c r="I88" i="4"/>
  <c r="J88" i="4"/>
  <c r="K88" i="4"/>
  <c r="L88" i="4"/>
  <c r="I89" i="4"/>
  <c r="J89" i="4"/>
  <c r="K89" i="4"/>
  <c r="L89" i="4"/>
  <c r="I90" i="4"/>
  <c r="J90" i="4"/>
  <c r="K90" i="4"/>
  <c r="L90" i="4"/>
  <c r="I91" i="4"/>
  <c r="J91" i="4"/>
  <c r="K91" i="4"/>
  <c r="L91" i="4"/>
  <c r="I92" i="4"/>
  <c r="J92" i="4"/>
  <c r="K92" i="4"/>
  <c r="L92" i="4"/>
  <c r="I93" i="4"/>
  <c r="J93" i="4"/>
  <c r="K93" i="4"/>
  <c r="L93" i="4"/>
  <c r="I94" i="4"/>
  <c r="J94" i="4"/>
  <c r="K94" i="4"/>
  <c r="L94" i="4"/>
  <c r="I95" i="4"/>
  <c r="J95" i="4"/>
  <c r="K95" i="4"/>
  <c r="L95" i="4"/>
  <c r="I96" i="4"/>
  <c r="J96" i="4"/>
  <c r="K96" i="4"/>
  <c r="L96" i="4"/>
  <c r="I9" i="4"/>
  <c r="J9" i="4"/>
  <c r="J8" i="4" s="1"/>
  <c r="K9" i="4"/>
  <c r="L9" i="4"/>
  <c r="K8" i="4"/>
  <c r="I8" i="4"/>
  <c r="I10" i="5"/>
  <c r="J10" i="5"/>
  <c r="K10" i="5"/>
  <c r="L10" i="5"/>
  <c r="I11" i="5"/>
  <c r="J11" i="5"/>
  <c r="K11" i="5"/>
  <c r="L11" i="5"/>
  <c r="I12" i="5"/>
  <c r="J12" i="5"/>
  <c r="K12" i="5"/>
  <c r="L12" i="5"/>
  <c r="I13" i="5"/>
  <c r="J13" i="5"/>
  <c r="K13" i="5"/>
  <c r="L13" i="5"/>
  <c r="I14" i="5"/>
  <c r="J14" i="5"/>
  <c r="K14" i="5"/>
  <c r="L14" i="5"/>
  <c r="I15" i="5"/>
  <c r="J15" i="5"/>
  <c r="K15" i="5"/>
  <c r="L15" i="5"/>
  <c r="I16" i="5"/>
  <c r="J16" i="5"/>
  <c r="K16" i="5"/>
  <c r="L16" i="5"/>
  <c r="I17" i="5"/>
  <c r="J17" i="5"/>
  <c r="K17" i="5"/>
  <c r="L17" i="5"/>
  <c r="I18" i="5"/>
  <c r="J18" i="5"/>
  <c r="K18" i="5"/>
  <c r="L18" i="5"/>
  <c r="I19" i="5"/>
  <c r="J19" i="5"/>
  <c r="K19" i="5"/>
  <c r="L19" i="5"/>
  <c r="I20" i="5"/>
  <c r="J20" i="5"/>
  <c r="K20" i="5"/>
  <c r="L20" i="5"/>
  <c r="I21" i="5"/>
  <c r="J21" i="5"/>
  <c r="K21" i="5"/>
  <c r="L21" i="5"/>
  <c r="I22" i="5"/>
  <c r="J22" i="5"/>
  <c r="K22" i="5"/>
  <c r="L22" i="5"/>
  <c r="I24" i="5"/>
  <c r="J24" i="5"/>
  <c r="K24" i="5"/>
  <c r="L24" i="5"/>
  <c r="I25" i="5"/>
  <c r="J25" i="5"/>
  <c r="K25" i="5"/>
  <c r="L25" i="5"/>
  <c r="I26" i="5"/>
  <c r="J26" i="5"/>
  <c r="K26" i="5"/>
  <c r="L26" i="5"/>
  <c r="I27" i="5"/>
  <c r="J27" i="5"/>
  <c r="K27" i="5"/>
  <c r="L27" i="5"/>
  <c r="I28" i="5"/>
  <c r="J28" i="5"/>
  <c r="K28" i="5"/>
  <c r="L28" i="5"/>
  <c r="I29" i="5"/>
  <c r="J29" i="5"/>
  <c r="K29" i="5"/>
  <c r="L29" i="5"/>
  <c r="I30" i="5"/>
  <c r="J30" i="5"/>
  <c r="K30" i="5"/>
  <c r="L30" i="5"/>
  <c r="I31" i="5"/>
  <c r="J31" i="5"/>
  <c r="K31" i="5"/>
  <c r="L31" i="5"/>
  <c r="I32" i="5"/>
  <c r="J32" i="5"/>
  <c r="K32" i="5"/>
  <c r="L32" i="5"/>
  <c r="I33" i="5"/>
  <c r="J33" i="5"/>
  <c r="K33" i="5"/>
  <c r="L33" i="5"/>
  <c r="I34" i="5"/>
  <c r="J34" i="5"/>
  <c r="K34" i="5"/>
  <c r="L34" i="5"/>
  <c r="I35" i="5"/>
  <c r="J35" i="5"/>
  <c r="K35" i="5"/>
  <c r="L35" i="5"/>
  <c r="I36" i="5"/>
  <c r="J36" i="5"/>
  <c r="K36" i="5"/>
  <c r="L36" i="5"/>
  <c r="I37" i="5"/>
  <c r="J37" i="5"/>
  <c r="K37" i="5"/>
  <c r="L37" i="5"/>
  <c r="I39" i="5"/>
  <c r="J39" i="5"/>
  <c r="K39" i="5"/>
  <c r="L39" i="5"/>
  <c r="I40" i="5"/>
  <c r="J40" i="5"/>
  <c r="K40" i="5"/>
  <c r="L40" i="5"/>
  <c r="I41" i="5"/>
  <c r="J41" i="5"/>
  <c r="K41" i="5"/>
  <c r="L41" i="5"/>
  <c r="I42" i="5"/>
  <c r="J42" i="5"/>
  <c r="K42" i="5"/>
  <c r="L42" i="5"/>
  <c r="I43" i="5"/>
  <c r="J43" i="5"/>
  <c r="K43" i="5"/>
  <c r="L43" i="5"/>
  <c r="I44" i="5"/>
  <c r="J44" i="5"/>
  <c r="K44" i="5"/>
  <c r="L44" i="5"/>
  <c r="I45" i="5"/>
  <c r="J45" i="5"/>
  <c r="K45" i="5"/>
  <c r="L45" i="5"/>
  <c r="I46" i="5"/>
  <c r="J46" i="5"/>
  <c r="K46" i="5"/>
  <c r="L46" i="5"/>
  <c r="I47" i="5"/>
  <c r="J47" i="5"/>
  <c r="K47" i="5"/>
  <c r="L47" i="5"/>
  <c r="I48" i="5"/>
  <c r="J48" i="5"/>
  <c r="K48" i="5"/>
  <c r="L48" i="5"/>
  <c r="I49" i="5"/>
  <c r="J49" i="5"/>
  <c r="K49" i="5"/>
  <c r="L49" i="5"/>
  <c r="I50" i="5"/>
  <c r="J50" i="5"/>
  <c r="K50" i="5"/>
  <c r="L50" i="5"/>
  <c r="I51" i="5"/>
  <c r="J51" i="5"/>
  <c r="K51" i="5"/>
  <c r="L51" i="5"/>
  <c r="I52" i="5"/>
  <c r="J52" i="5"/>
  <c r="K52" i="5"/>
  <c r="L52" i="5"/>
  <c r="I54" i="5"/>
  <c r="J54" i="5"/>
  <c r="K54" i="5"/>
  <c r="L54" i="5"/>
  <c r="I55" i="5"/>
  <c r="J55" i="5"/>
  <c r="K55" i="5"/>
  <c r="L55" i="5"/>
  <c r="I56" i="5"/>
  <c r="J56" i="5"/>
  <c r="K56" i="5"/>
  <c r="L56" i="5"/>
  <c r="I57" i="5"/>
  <c r="J57" i="5"/>
  <c r="K57" i="5"/>
  <c r="L57" i="5"/>
  <c r="I58" i="5"/>
  <c r="J58" i="5"/>
  <c r="K58" i="5"/>
  <c r="L58" i="5"/>
  <c r="I59" i="5"/>
  <c r="J59" i="5"/>
  <c r="K59" i="5"/>
  <c r="L59" i="5"/>
  <c r="I60" i="5"/>
  <c r="J60" i="5"/>
  <c r="K60" i="5"/>
  <c r="L60" i="5"/>
  <c r="I61" i="5"/>
  <c r="J61" i="5"/>
  <c r="K61" i="5"/>
  <c r="L61" i="5"/>
  <c r="I62" i="5"/>
  <c r="J62" i="5"/>
  <c r="K62" i="5"/>
  <c r="L62" i="5"/>
  <c r="I63" i="5"/>
  <c r="J63" i="5"/>
  <c r="K63" i="5"/>
  <c r="L63" i="5"/>
  <c r="I64" i="5"/>
  <c r="J64" i="5"/>
  <c r="K64" i="5"/>
  <c r="L64" i="5"/>
  <c r="I65" i="5"/>
  <c r="J65" i="5"/>
  <c r="K65" i="5"/>
  <c r="L65" i="5"/>
  <c r="I66" i="5"/>
  <c r="J66" i="5"/>
  <c r="K66" i="5"/>
  <c r="L66" i="5"/>
  <c r="I67" i="5"/>
  <c r="J67" i="5"/>
  <c r="K67" i="5"/>
  <c r="L67" i="5"/>
  <c r="I68" i="5"/>
  <c r="J68" i="5"/>
  <c r="K68" i="5"/>
  <c r="L68" i="5"/>
  <c r="I69" i="5"/>
  <c r="J69" i="5"/>
  <c r="K69" i="5"/>
  <c r="L69" i="5"/>
  <c r="I70" i="5"/>
  <c r="J70" i="5"/>
  <c r="K70" i="5"/>
  <c r="L70" i="5"/>
  <c r="I71" i="5"/>
  <c r="J71" i="5"/>
  <c r="K71" i="5"/>
  <c r="L71" i="5"/>
  <c r="I72" i="5"/>
  <c r="J72" i="5"/>
  <c r="K72" i="5"/>
  <c r="L72" i="5"/>
  <c r="I73" i="5"/>
  <c r="J73" i="5"/>
  <c r="K73" i="5"/>
  <c r="L73" i="5"/>
  <c r="I74" i="5"/>
  <c r="J74" i="5"/>
  <c r="K74" i="5"/>
  <c r="L74" i="5"/>
  <c r="I75" i="5"/>
  <c r="J75" i="5"/>
  <c r="K75" i="5"/>
  <c r="L75" i="5"/>
  <c r="I76" i="5"/>
  <c r="J76" i="5"/>
  <c r="K76" i="5"/>
  <c r="L76" i="5"/>
  <c r="I77" i="5"/>
  <c r="J77" i="5"/>
  <c r="K77" i="5"/>
  <c r="L77" i="5"/>
  <c r="J78" i="5"/>
  <c r="K78" i="5"/>
  <c r="L78" i="5"/>
  <c r="I79" i="5"/>
  <c r="J79" i="5"/>
  <c r="K79" i="5"/>
  <c r="L79" i="5"/>
  <c r="I80" i="5"/>
  <c r="J80" i="5"/>
  <c r="K80" i="5"/>
  <c r="L80" i="5"/>
  <c r="I81" i="5"/>
  <c r="J81" i="5"/>
  <c r="K81" i="5"/>
  <c r="L81" i="5"/>
  <c r="I82" i="5"/>
  <c r="J82" i="5"/>
  <c r="K82" i="5"/>
  <c r="L82" i="5"/>
  <c r="I83" i="5"/>
  <c r="J83" i="5"/>
  <c r="K83" i="5"/>
  <c r="L83" i="5"/>
  <c r="I84" i="5"/>
  <c r="J84" i="5"/>
  <c r="K84" i="5"/>
  <c r="L84" i="5"/>
  <c r="I85" i="5"/>
  <c r="J85" i="5"/>
  <c r="K85" i="5"/>
  <c r="L85" i="5"/>
  <c r="I86" i="5"/>
  <c r="J86" i="5"/>
  <c r="K86" i="5"/>
  <c r="L86" i="5"/>
  <c r="I87" i="5"/>
  <c r="J87" i="5"/>
  <c r="K87" i="5"/>
  <c r="L87" i="5"/>
  <c r="I88" i="5"/>
  <c r="J88" i="5"/>
  <c r="K88" i="5"/>
  <c r="L88" i="5"/>
  <c r="I89" i="5"/>
  <c r="J89" i="5"/>
  <c r="K89" i="5"/>
  <c r="L89" i="5"/>
  <c r="I90" i="5"/>
  <c r="J90" i="5"/>
  <c r="K90" i="5"/>
  <c r="L90" i="5"/>
  <c r="I91" i="5"/>
  <c r="J91" i="5"/>
  <c r="K91" i="5"/>
  <c r="L91" i="5"/>
  <c r="I92" i="5"/>
  <c r="J92" i="5"/>
  <c r="K92" i="5"/>
  <c r="L92" i="5"/>
  <c r="I93" i="5"/>
  <c r="J93" i="5"/>
  <c r="K93" i="5"/>
  <c r="L93" i="5"/>
  <c r="I94" i="5"/>
  <c r="J94" i="5"/>
  <c r="K94" i="5"/>
  <c r="L94" i="5"/>
  <c r="I95" i="5"/>
  <c r="J95" i="5"/>
  <c r="K95" i="5"/>
  <c r="L95" i="5"/>
  <c r="I96" i="5"/>
  <c r="J96" i="5"/>
  <c r="K96" i="5"/>
  <c r="L96" i="5"/>
  <c r="L9" i="5"/>
  <c r="L8" i="5" s="1"/>
  <c r="K9" i="5"/>
  <c r="J9" i="5"/>
  <c r="J8" i="5" s="1"/>
  <c r="I9" i="5"/>
  <c r="I8" i="5" s="1"/>
  <c r="G23" i="6"/>
  <c r="M23" i="6"/>
  <c r="N23" i="6"/>
  <c r="O23" i="6"/>
  <c r="P23" i="6"/>
  <c r="Q23" i="6"/>
  <c r="R23" i="6"/>
  <c r="S23" i="6"/>
  <c r="T23" i="6"/>
  <c r="U23" i="6"/>
  <c r="M38" i="6"/>
  <c r="N38" i="6"/>
  <c r="O38" i="6"/>
  <c r="P38" i="6"/>
  <c r="Q38" i="6"/>
  <c r="R38" i="6"/>
  <c r="S38" i="6"/>
  <c r="I18" i="6"/>
  <c r="J18" i="6"/>
  <c r="K18" i="6"/>
  <c r="L18" i="6"/>
  <c r="I10" i="6"/>
  <c r="J10" i="6"/>
  <c r="K10" i="6"/>
  <c r="L10" i="6"/>
  <c r="I11" i="6"/>
  <c r="J11" i="6"/>
  <c r="K11" i="6"/>
  <c r="L11" i="6"/>
  <c r="I12" i="6"/>
  <c r="J12" i="6"/>
  <c r="K12" i="6"/>
  <c r="L12" i="6"/>
  <c r="I13" i="6"/>
  <c r="J13" i="6"/>
  <c r="K13" i="6"/>
  <c r="L13" i="6"/>
  <c r="I14" i="6"/>
  <c r="J14" i="6"/>
  <c r="K14" i="6"/>
  <c r="L14" i="6"/>
  <c r="I15" i="6"/>
  <c r="J15" i="6"/>
  <c r="K15" i="6"/>
  <c r="L15" i="6"/>
  <c r="I16" i="6"/>
  <c r="J16" i="6"/>
  <c r="K16" i="6"/>
  <c r="L16" i="6"/>
  <c r="I17" i="6"/>
  <c r="J17" i="6"/>
  <c r="K17" i="6"/>
  <c r="L17" i="6"/>
  <c r="I19" i="6"/>
  <c r="J19" i="6"/>
  <c r="K19" i="6"/>
  <c r="L19" i="6"/>
  <c r="I20" i="6"/>
  <c r="J20" i="6"/>
  <c r="K20" i="6"/>
  <c r="L20" i="6"/>
  <c r="I21" i="6"/>
  <c r="J21" i="6"/>
  <c r="K21" i="6"/>
  <c r="L21" i="6"/>
  <c r="I22" i="6"/>
  <c r="J22" i="6"/>
  <c r="K22" i="6"/>
  <c r="L22" i="6"/>
  <c r="I24" i="6"/>
  <c r="J24" i="6"/>
  <c r="K24" i="6"/>
  <c r="L24" i="6"/>
  <c r="I25" i="6"/>
  <c r="J25" i="6"/>
  <c r="K25" i="6"/>
  <c r="L25" i="6"/>
  <c r="I26" i="6"/>
  <c r="J26" i="6"/>
  <c r="K26" i="6"/>
  <c r="L26" i="6"/>
  <c r="I27" i="6"/>
  <c r="J27" i="6"/>
  <c r="K27" i="6"/>
  <c r="L27" i="6"/>
  <c r="I28" i="6"/>
  <c r="J28" i="6"/>
  <c r="K28" i="6"/>
  <c r="L28" i="6"/>
  <c r="I29" i="6"/>
  <c r="J29" i="6"/>
  <c r="K29" i="6"/>
  <c r="L29" i="6"/>
  <c r="I30" i="6"/>
  <c r="J30" i="6"/>
  <c r="K30" i="6"/>
  <c r="L30" i="6"/>
  <c r="I31" i="6"/>
  <c r="J31" i="6"/>
  <c r="K31" i="6"/>
  <c r="L31" i="6"/>
  <c r="I32" i="6"/>
  <c r="J32" i="6"/>
  <c r="K32" i="6"/>
  <c r="L32" i="6"/>
  <c r="I33" i="6"/>
  <c r="J33" i="6"/>
  <c r="K33" i="6"/>
  <c r="L33" i="6"/>
  <c r="I34" i="6"/>
  <c r="J34" i="6"/>
  <c r="K34" i="6"/>
  <c r="L34" i="6"/>
  <c r="I35" i="6"/>
  <c r="J35" i="6"/>
  <c r="K35" i="6"/>
  <c r="L35" i="6"/>
  <c r="I36" i="6"/>
  <c r="J36" i="6"/>
  <c r="K36" i="6"/>
  <c r="L36" i="6"/>
  <c r="I37" i="6"/>
  <c r="J37" i="6"/>
  <c r="K37" i="6"/>
  <c r="L37" i="6"/>
  <c r="I39" i="6"/>
  <c r="J39" i="6"/>
  <c r="K39" i="6"/>
  <c r="L39" i="6"/>
  <c r="I40" i="6"/>
  <c r="J40" i="6"/>
  <c r="K40" i="6"/>
  <c r="L40" i="6"/>
  <c r="I41" i="6"/>
  <c r="J41" i="6"/>
  <c r="K41" i="6"/>
  <c r="L41" i="6"/>
  <c r="I42" i="6"/>
  <c r="J42" i="6"/>
  <c r="K42" i="6"/>
  <c r="L42" i="6"/>
  <c r="I43" i="6"/>
  <c r="J43" i="6"/>
  <c r="K43" i="6"/>
  <c r="L43" i="6"/>
  <c r="I44" i="6"/>
  <c r="J44" i="6"/>
  <c r="K44" i="6"/>
  <c r="L44" i="6"/>
  <c r="I45" i="6"/>
  <c r="J45" i="6"/>
  <c r="K45" i="6"/>
  <c r="L45" i="6"/>
  <c r="I46" i="6"/>
  <c r="J46" i="6"/>
  <c r="K46" i="6"/>
  <c r="L46" i="6"/>
  <c r="I47" i="6"/>
  <c r="J47" i="6"/>
  <c r="K47" i="6"/>
  <c r="L47" i="6"/>
  <c r="I48" i="6"/>
  <c r="J48" i="6"/>
  <c r="K48" i="6"/>
  <c r="L48" i="6"/>
  <c r="I49" i="6"/>
  <c r="J49" i="6"/>
  <c r="K49" i="6"/>
  <c r="L49" i="6"/>
  <c r="I50" i="6"/>
  <c r="J50" i="6"/>
  <c r="K50" i="6"/>
  <c r="L50" i="6"/>
  <c r="I51" i="6"/>
  <c r="J51" i="6"/>
  <c r="K51" i="6"/>
  <c r="L51" i="6"/>
  <c r="I52" i="6"/>
  <c r="J52" i="6"/>
  <c r="K52" i="6"/>
  <c r="L52" i="6"/>
  <c r="I54" i="6"/>
  <c r="J54" i="6"/>
  <c r="K54" i="6"/>
  <c r="L54" i="6"/>
  <c r="I55" i="6"/>
  <c r="J55" i="6"/>
  <c r="K55" i="6"/>
  <c r="L55" i="6"/>
  <c r="I56" i="6"/>
  <c r="J56" i="6"/>
  <c r="K56" i="6"/>
  <c r="L56" i="6"/>
  <c r="I57" i="6"/>
  <c r="J57" i="6"/>
  <c r="K57" i="6"/>
  <c r="L57" i="6"/>
  <c r="I58" i="6"/>
  <c r="J58" i="6"/>
  <c r="K58" i="6"/>
  <c r="L58" i="6"/>
  <c r="I59" i="6"/>
  <c r="J59" i="6"/>
  <c r="K59" i="6"/>
  <c r="L59" i="6"/>
  <c r="I60" i="6"/>
  <c r="J60" i="6"/>
  <c r="K60" i="6"/>
  <c r="L60" i="6"/>
  <c r="I61" i="6"/>
  <c r="J61" i="6"/>
  <c r="K61" i="6"/>
  <c r="L61" i="6"/>
  <c r="I62" i="6"/>
  <c r="J62" i="6"/>
  <c r="K62" i="6"/>
  <c r="L62" i="6"/>
  <c r="I63" i="6"/>
  <c r="J63" i="6"/>
  <c r="K63" i="6"/>
  <c r="L63" i="6"/>
  <c r="I64" i="6"/>
  <c r="J64" i="6"/>
  <c r="K64" i="6"/>
  <c r="L64" i="6"/>
  <c r="I65" i="6"/>
  <c r="J65" i="6"/>
  <c r="K65" i="6"/>
  <c r="L65" i="6"/>
  <c r="I66" i="6"/>
  <c r="J66" i="6"/>
  <c r="K66" i="6"/>
  <c r="L66" i="6"/>
  <c r="I67" i="6"/>
  <c r="J67" i="6"/>
  <c r="K67" i="6"/>
  <c r="L67" i="6"/>
  <c r="I68" i="6"/>
  <c r="J68" i="6"/>
  <c r="K68" i="6"/>
  <c r="L68" i="6"/>
  <c r="I69" i="6"/>
  <c r="J69" i="6"/>
  <c r="K69" i="6"/>
  <c r="L69" i="6"/>
  <c r="I70" i="6"/>
  <c r="J70" i="6"/>
  <c r="K70" i="6"/>
  <c r="L70" i="6"/>
  <c r="I71" i="6"/>
  <c r="J71" i="6"/>
  <c r="K71" i="6"/>
  <c r="L71" i="6"/>
  <c r="I72" i="6"/>
  <c r="J72" i="6"/>
  <c r="K72" i="6"/>
  <c r="L72" i="6"/>
  <c r="I73" i="6"/>
  <c r="J73" i="6"/>
  <c r="K73" i="6"/>
  <c r="L73" i="6"/>
  <c r="I74" i="6"/>
  <c r="J74" i="6"/>
  <c r="K74" i="6"/>
  <c r="L74" i="6"/>
  <c r="I75" i="6"/>
  <c r="J75" i="6"/>
  <c r="K75" i="6"/>
  <c r="L75" i="6"/>
  <c r="I76" i="6"/>
  <c r="J76" i="6"/>
  <c r="K76" i="6"/>
  <c r="L76" i="6"/>
  <c r="I77" i="6"/>
  <c r="J77" i="6"/>
  <c r="K77" i="6"/>
  <c r="L77" i="6"/>
  <c r="J78" i="6"/>
  <c r="K78" i="6"/>
  <c r="L78" i="6"/>
  <c r="I79" i="6"/>
  <c r="J79" i="6"/>
  <c r="K79" i="6"/>
  <c r="L79" i="6"/>
  <c r="I80" i="6"/>
  <c r="J80" i="6"/>
  <c r="K80" i="6"/>
  <c r="L80" i="6"/>
  <c r="I81" i="6"/>
  <c r="J81" i="6"/>
  <c r="K81" i="6"/>
  <c r="L81" i="6"/>
  <c r="I82" i="6"/>
  <c r="J82" i="6"/>
  <c r="K82" i="6"/>
  <c r="L82" i="6"/>
  <c r="I83" i="6"/>
  <c r="J83" i="6"/>
  <c r="K83" i="6"/>
  <c r="L83" i="6"/>
  <c r="I84" i="6"/>
  <c r="J84" i="6"/>
  <c r="K84" i="6"/>
  <c r="L84" i="6"/>
  <c r="I85" i="6"/>
  <c r="J85" i="6"/>
  <c r="K85" i="6"/>
  <c r="L85" i="6"/>
  <c r="I86" i="6"/>
  <c r="J86" i="6"/>
  <c r="K86" i="6"/>
  <c r="L86" i="6"/>
  <c r="I87" i="6"/>
  <c r="J87" i="6"/>
  <c r="K87" i="6"/>
  <c r="L87" i="6"/>
  <c r="I88" i="6"/>
  <c r="J88" i="6"/>
  <c r="K88" i="6"/>
  <c r="L88" i="6"/>
  <c r="I89" i="6"/>
  <c r="J89" i="6"/>
  <c r="K89" i="6"/>
  <c r="L89" i="6"/>
  <c r="I90" i="6"/>
  <c r="J90" i="6"/>
  <c r="K90" i="6"/>
  <c r="L90" i="6"/>
  <c r="I91" i="6"/>
  <c r="J91" i="6"/>
  <c r="K91" i="6"/>
  <c r="L91" i="6"/>
  <c r="I92" i="6"/>
  <c r="J92" i="6"/>
  <c r="K92" i="6"/>
  <c r="L92" i="6"/>
  <c r="I93" i="6"/>
  <c r="J93" i="6"/>
  <c r="K93" i="6"/>
  <c r="L93" i="6"/>
  <c r="I94" i="6"/>
  <c r="J94" i="6"/>
  <c r="K94" i="6"/>
  <c r="L94" i="6"/>
  <c r="I95" i="6"/>
  <c r="J95" i="6"/>
  <c r="K95" i="6"/>
  <c r="L95" i="6"/>
  <c r="I96" i="6"/>
  <c r="J96" i="6"/>
  <c r="K96" i="6"/>
  <c r="L96" i="6"/>
  <c r="L9" i="6"/>
  <c r="K9" i="6"/>
  <c r="K8" i="6" s="1"/>
  <c r="J9" i="6"/>
  <c r="I9" i="6"/>
  <c r="I8" i="6" s="1"/>
  <c r="H96" i="6"/>
  <c r="C96" i="6"/>
  <c r="H95" i="6"/>
  <c r="C95" i="6"/>
  <c r="H93" i="6"/>
  <c r="C93" i="6"/>
  <c r="H92" i="6"/>
  <c r="C92" i="6"/>
  <c r="H91" i="6"/>
  <c r="C91" i="6"/>
  <c r="H90" i="6"/>
  <c r="C90" i="6"/>
  <c r="H89" i="6"/>
  <c r="C89" i="6"/>
  <c r="H88" i="6"/>
  <c r="C88" i="6"/>
  <c r="H87" i="6"/>
  <c r="C87" i="6"/>
  <c r="H86" i="6"/>
  <c r="C86" i="6"/>
  <c r="H85" i="6"/>
  <c r="C85" i="6"/>
  <c r="H84" i="6"/>
  <c r="C84" i="6"/>
  <c r="H83" i="6"/>
  <c r="C83" i="6"/>
  <c r="H82" i="6"/>
  <c r="C82" i="6"/>
  <c r="C81" i="6"/>
  <c r="H80" i="6"/>
  <c r="C80" i="6"/>
  <c r="H79" i="6"/>
  <c r="C79" i="6"/>
  <c r="M78" i="6"/>
  <c r="I78" i="6" s="1"/>
  <c r="H78" i="6"/>
  <c r="C78" i="6"/>
  <c r="H77" i="6"/>
  <c r="C77" i="6"/>
  <c r="H76" i="6"/>
  <c r="C76" i="6"/>
  <c r="H75" i="6"/>
  <c r="C75" i="6"/>
  <c r="H74" i="6"/>
  <c r="C74" i="6"/>
  <c r="C73" i="6"/>
  <c r="H72" i="6"/>
  <c r="C72" i="6"/>
  <c r="H71" i="6"/>
  <c r="C71" i="6"/>
  <c r="H70" i="6"/>
  <c r="C70" i="6"/>
  <c r="H69" i="6"/>
  <c r="C69" i="6"/>
  <c r="H67" i="6"/>
  <c r="C67" i="6"/>
  <c r="H66" i="6"/>
  <c r="C66" i="6"/>
  <c r="H65" i="6"/>
  <c r="C65" i="6"/>
  <c r="H64" i="6"/>
  <c r="C64" i="6"/>
  <c r="H63" i="6"/>
  <c r="C63" i="6"/>
  <c r="H62" i="6"/>
  <c r="C62" i="6"/>
  <c r="H61" i="6"/>
  <c r="C61" i="6"/>
  <c r="H60" i="6"/>
  <c r="C60" i="6"/>
  <c r="H59" i="6"/>
  <c r="C59" i="6"/>
  <c r="H57" i="6"/>
  <c r="C57" i="6"/>
  <c r="H56" i="6"/>
  <c r="C56" i="6"/>
  <c r="H55" i="6"/>
  <c r="C55" i="6"/>
  <c r="X53" i="6"/>
  <c r="W53" i="6"/>
  <c r="V53" i="6"/>
  <c r="U53" i="6"/>
  <c r="T53" i="6"/>
  <c r="S53" i="6"/>
  <c r="R53" i="6"/>
  <c r="Q53" i="6"/>
  <c r="P53" i="6"/>
  <c r="O53" i="6"/>
  <c r="N53" i="6"/>
  <c r="M53" i="6"/>
  <c r="G53" i="6"/>
  <c r="F53" i="6"/>
  <c r="E53" i="6"/>
  <c r="D53" i="6"/>
  <c r="C53" i="6" s="1"/>
  <c r="H52" i="6"/>
  <c r="C52" i="6"/>
  <c r="H50" i="6"/>
  <c r="C50" i="6"/>
  <c r="H49" i="6"/>
  <c r="C49" i="6"/>
  <c r="H47" i="6"/>
  <c r="C47" i="6"/>
  <c r="H46" i="6"/>
  <c r="C46" i="6"/>
  <c r="H45" i="6"/>
  <c r="C45" i="6"/>
  <c r="H44" i="6"/>
  <c r="C44" i="6"/>
  <c r="H41" i="6"/>
  <c r="C41" i="6"/>
  <c r="H39" i="6"/>
  <c r="H38" i="6" s="1"/>
  <c r="C39" i="6"/>
  <c r="X38" i="6"/>
  <c r="W38" i="6"/>
  <c r="V38" i="6"/>
  <c r="U38" i="6"/>
  <c r="T38" i="6"/>
  <c r="G38" i="6"/>
  <c r="F38" i="6"/>
  <c r="E38" i="6"/>
  <c r="D38" i="6"/>
  <c r="H37" i="6"/>
  <c r="C37" i="6"/>
  <c r="H35" i="6"/>
  <c r="C35" i="6"/>
  <c r="H34" i="6"/>
  <c r="C34" i="6"/>
  <c r="H32" i="6"/>
  <c r="C32" i="6"/>
  <c r="H31" i="6"/>
  <c r="C31" i="6"/>
  <c r="H30" i="6"/>
  <c r="C30" i="6"/>
  <c r="H29" i="6"/>
  <c r="C29" i="6"/>
  <c r="H28" i="6"/>
  <c r="C28" i="6"/>
  <c r="H26" i="6"/>
  <c r="C26" i="6"/>
  <c r="H24" i="6"/>
  <c r="C24" i="6"/>
  <c r="X23" i="6"/>
  <c r="W23" i="6"/>
  <c r="V23" i="6"/>
  <c r="F23" i="6"/>
  <c r="E23" i="6"/>
  <c r="D23" i="6"/>
  <c r="C23" i="6" s="1"/>
  <c r="H22" i="6"/>
  <c r="C22" i="6"/>
  <c r="H20" i="6"/>
  <c r="C20" i="6"/>
  <c r="H19" i="6"/>
  <c r="C19" i="6"/>
  <c r="H17" i="6"/>
  <c r="C17" i="6"/>
  <c r="H16" i="6"/>
  <c r="C16" i="6"/>
  <c r="H14" i="6"/>
  <c r="C14" i="6"/>
  <c r="H13" i="6"/>
  <c r="C13" i="6"/>
  <c r="H11" i="6"/>
  <c r="C11" i="6"/>
  <c r="X8" i="6"/>
  <c r="W8" i="6"/>
  <c r="V8" i="6"/>
  <c r="U8" i="6"/>
  <c r="T8" i="6"/>
  <c r="S8" i="6"/>
  <c r="R8" i="6"/>
  <c r="Q8" i="6"/>
  <c r="P8" i="6"/>
  <c r="O8" i="6"/>
  <c r="N8" i="6"/>
  <c r="M8" i="6"/>
  <c r="G8" i="6"/>
  <c r="F8" i="6"/>
  <c r="E8" i="6"/>
  <c r="D8" i="6"/>
  <c r="H96" i="5"/>
  <c r="C96" i="5"/>
  <c r="H95" i="5"/>
  <c r="C95" i="5"/>
  <c r="H93" i="5"/>
  <c r="C93" i="5"/>
  <c r="H92" i="5"/>
  <c r="C92" i="5"/>
  <c r="H91" i="5"/>
  <c r="C91" i="5"/>
  <c r="H90" i="5"/>
  <c r="C90" i="5"/>
  <c r="H89" i="5"/>
  <c r="C89" i="5"/>
  <c r="H88" i="5"/>
  <c r="C88" i="5"/>
  <c r="H87" i="5"/>
  <c r="C87" i="5"/>
  <c r="H86" i="5"/>
  <c r="G86" i="5"/>
  <c r="C86" i="5" s="1"/>
  <c r="H85" i="5"/>
  <c r="C85" i="5"/>
  <c r="H84" i="5"/>
  <c r="C84" i="5"/>
  <c r="H83" i="5"/>
  <c r="C83" i="5"/>
  <c r="H82" i="5"/>
  <c r="C82" i="5"/>
  <c r="C81" i="5"/>
  <c r="H80" i="5"/>
  <c r="C80" i="5"/>
  <c r="H79" i="5"/>
  <c r="C79" i="5"/>
  <c r="M78" i="5"/>
  <c r="I78" i="5" s="1"/>
  <c r="H78" i="5"/>
  <c r="D78" i="5"/>
  <c r="C78" i="5" s="1"/>
  <c r="H77" i="5"/>
  <c r="C77" i="5"/>
  <c r="H76" i="5"/>
  <c r="C76" i="5"/>
  <c r="H75" i="5"/>
  <c r="C75" i="5"/>
  <c r="H74" i="5"/>
  <c r="C74" i="5"/>
  <c r="C73" i="5"/>
  <c r="H72" i="5"/>
  <c r="C72" i="5"/>
  <c r="H71" i="5"/>
  <c r="C71" i="5"/>
  <c r="H70" i="5"/>
  <c r="C70" i="5"/>
  <c r="H69" i="5"/>
  <c r="C69" i="5"/>
  <c r="H67" i="5"/>
  <c r="C67" i="5"/>
  <c r="H66" i="5"/>
  <c r="C66" i="5"/>
  <c r="H65" i="5"/>
  <c r="C65" i="5"/>
  <c r="H64" i="5"/>
  <c r="C64" i="5"/>
  <c r="H63" i="5"/>
  <c r="C63" i="5"/>
  <c r="H62" i="5"/>
  <c r="C62" i="5"/>
  <c r="H61" i="5"/>
  <c r="C61" i="5"/>
  <c r="C60" i="5"/>
  <c r="H59" i="5"/>
  <c r="C59" i="5"/>
  <c r="H57" i="5"/>
  <c r="G57" i="5"/>
  <c r="H56" i="5"/>
  <c r="C56" i="5"/>
  <c r="H55" i="5"/>
  <c r="C55" i="5"/>
  <c r="X53" i="5"/>
  <c r="W53" i="5"/>
  <c r="V53" i="5"/>
  <c r="U53" i="5"/>
  <c r="T53" i="5"/>
  <c r="S53" i="5"/>
  <c r="R53" i="5"/>
  <c r="Q53" i="5"/>
  <c r="P53" i="5"/>
  <c r="L53" i="5" s="1"/>
  <c r="O53" i="5"/>
  <c r="K53" i="5" s="1"/>
  <c r="N53" i="5"/>
  <c r="J53" i="5" s="1"/>
  <c r="M53" i="5"/>
  <c r="I53" i="5" s="1"/>
  <c r="F53" i="5"/>
  <c r="E53" i="5"/>
  <c r="D53" i="5"/>
  <c r="H52" i="5"/>
  <c r="C52" i="5"/>
  <c r="H50" i="5"/>
  <c r="C50" i="5"/>
  <c r="H49" i="5"/>
  <c r="C49" i="5"/>
  <c r="H47" i="5"/>
  <c r="C47" i="5"/>
  <c r="H46" i="5"/>
  <c r="C46" i="5"/>
  <c r="H45" i="5"/>
  <c r="C45" i="5"/>
  <c r="H44" i="5"/>
  <c r="C44" i="5"/>
  <c r="H41" i="5"/>
  <c r="C41" i="5"/>
  <c r="H39" i="5"/>
  <c r="C39" i="5"/>
  <c r="X38" i="5"/>
  <c r="W38" i="5"/>
  <c r="V38" i="5"/>
  <c r="U38" i="5"/>
  <c r="T38" i="5"/>
  <c r="S38" i="5"/>
  <c r="R38" i="5"/>
  <c r="Q38" i="5"/>
  <c r="P38" i="5"/>
  <c r="L38" i="5" s="1"/>
  <c r="O38" i="5"/>
  <c r="K38" i="5" s="1"/>
  <c r="N38" i="5"/>
  <c r="J38" i="5" s="1"/>
  <c r="M38" i="5"/>
  <c r="I38" i="5" s="1"/>
  <c r="G38" i="5"/>
  <c r="F38" i="5"/>
  <c r="E38" i="5"/>
  <c r="D38" i="5"/>
  <c r="H37" i="5"/>
  <c r="C37" i="5"/>
  <c r="H35" i="5"/>
  <c r="C35" i="5"/>
  <c r="H34" i="5"/>
  <c r="C34" i="5"/>
  <c r="H32" i="5"/>
  <c r="C32" i="5"/>
  <c r="H31" i="5"/>
  <c r="C31" i="5"/>
  <c r="H30" i="5"/>
  <c r="C30" i="5"/>
  <c r="H29" i="5"/>
  <c r="C29" i="5"/>
  <c r="H28" i="5"/>
  <c r="C28" i="5"/>
  <c r="H26" i="5"/>
  <c r="C26" i="5"/>
  <c r="H24" i="5"/>
  <c r="C24" i="5"/>
  <c r="X23" i="5"/>
  <c r="W23" i="5"/>
  <c r="V23" i="5"/>
  <c r="U23" i="5"/>
  <c r="T23" i="5"/>
  <c r="S23" i="5"/>
  <c r="R23" i="5"/>
  <c r="Q23" i="5"/>
  <c r="P23" i="5"/>
  <c r="L23" i="5" s="1"/>
  <c r="O23" i="5"/>
  <c r="K23" i="5" s="1"/>
  <c r="N23" i="5"/>
  <c r="J23" i="5" s="1"/>
  <c r="M23" i="5"/>
  <c r="I23" i="5" s="1"/>
  <c r="G23" i="5"/>
  <c r="F23" i="5"/>
  <c r="E23" i="5"/>
  <c r="D23" i="5"/>
  <c r="H22" i="5"/>
  <c r="C22" i="5"/>
  <c r="H20" i="5"/>
  <c r="C20" i="5"/>
  <c r="H19" i="5"/>
  <c r="C19" i="5"/>
  <c r="H17" i="5"/>
  <c r="C17" i="5"/>
  <c r="H16" i="5"/>
  <c r="C16" i="5"/>
  <c r="H15" i="5"/>
  <c r="H14" i="5"/>
  <c r="C14" i="5"/>
  <c r="H13" i="5"/>
  <c r="C13" i="5"/>
  <c r="H11" i="5"/>
  <c r="C11" i="5"/>
  <c r="X8" i="5"/>
  <c r="W8" i="5"/>
  <c r="V8" i="5"/>
  <c r="U8" i="5"/>
  <c r="U97" i="5" s="1"/>
  <c r="T8" i="5"/>
  <c r="S8" i="5"/>
  <c r="R8" i="5"/>
  <c r="Q8" i="5"/>
  <c r="Q97" i="5" s="1"/>
  <c r="P8" i="5"/>
  <c r="O8" i="5"/>
  <c r="N8" i="5"/>
  <c r="M8" i="5"/>
  <c r="G8" i="5"/>
  <c r="F8" i="5"/>
  <c r="F97" i="5" s="1"/>
  <c r="E8" i="5"/>
  <c r="D8" i="5"/>
  <c r="D97" i="5" s="1"/>
  <c r="H96" i="4"/>
  <c r="C96" i="4"/>
  <c r="H95" i="4"/>
  <c r="C95" i="4"/>
  <c r="H93" i="4"/>
  <c r="C93" i="4"/>
  <c r="H92" i="4"/>
  <c r="C92" i="4"/>
  <c r="H91" i="4"/>
  <c r="C91" i="4"/>
  <c r="H90" i="4"/>
  <c r="C90" i="4"/>
  <c r="H89" i="4"/>
  <c r="C89" i="4"/>
  <c r="H88" i="4"/>
  <c r="C88" i="4"/>
  <c r="H87" i="4"/>
  <c r="C87" i="4"/>
  <c r="H86" i="4"/>
  <c r="C86" i="4"/>
  <c r="H85" i="4"/>
  <c r="C85" i="4"/>
  <c r="H84" i="4"/>
  <c r="C84" i="4"/>
  <c r="H83" i="4"/>
  <c r="C83" i="4"/>
  <c r="H82" i="4"/>
  <c r="C82" i="4"/>
  <c r="C81" i="4"/>
  <c r="H80" i="4"/>
  <c r="C80" i="4"/>
  <c r="H79" i="4"/>
  <c r="C79" i="4"/>
  <c r="U78" i="4"/>
  <c r="M78" i="4"/>
  <c r="I78" i="4" s="1"/>
  <c r="C78" i="4"/>
  <c r="H77" i="4"/>
  <c r="C77" i="4"/>
  <c r="H76" i="4"/>
  <c r="C76" i="4"/>
  <c r="H75" i="4"/>
  <c r="C75" i="4"/>
  <c r="H74" i="4"/>
  <c r="C74" i="4"/>
  <c r="C73" i="4"/>
  <c r="H72" i="4"/>
  <c r="C72" i="4"/>
  <c r="H71" i="4"/>
  <c r="C71" i="4"/>
  <c r="H70" i="4"/>
  <c r="C70" i="4"/>
  <c r="H69" i="4"/>
  <c r="C69" i="4"/>
  <c r="H67" i="4"/>
  <c r="C67" i="4"/>
  <c r="H66" i="4"/>
  <c r="C66" i="4"/>
  <c r="H65" i="4"/>
  <c r="C65" i="4"/>
  <c r="H64" i="4"/>
  <c r="C64" i="4"/>
  <c r="H63" i="4"/>
  <c r="C63" i="4"/>
  <c r="H62" i="4"/>
  <c r="C62" i="4"/>
  <c r="H61" i="4"/>
  <c r="C61" i="4"/>
  <c r="H60" i="4"/>
  <c r="C60" i="4"/>
  <c r="H59" i="4"/>
  <c r="C59" i="4"/>
  <c r="H57" i="4"/>
  <c r="C57" i="4"/>
  <c r="H56" i="4"/>
  <c r="C56" i="4"/>
  <c r="H55" i="4"/>
  <c r="C55" i="4"/>
  <c r="X53" i="4"/>
  <c r="W53" i="4"/>
  <c r="V53" i="4"/>
  <c r="U53" i="4"/>
  <c r="T53" i="4"/>
  <c r="S53" i="4"/>
  <c r="R53" i="4"/>
  <c r="Q53" i="4"/>
  <c r="P53" i="4"/>
  <c r="L53" i="4" s="1"/>
  <c r="O53" i="4"/>
  <c r="K53" i="4" s="1"/>
  <c r="N53" i="4"/>
  <c r="J53" i="4" s="1"/>
  <c r="M53" i="4"/>
  <c r="G53" i="4"/>
  <c r="F53" i="4"/>
  <c r="E53" i="4"/>
  <c r="D53" i="4"/>
  <c r="H52" i="4"/>
  <c r="C52" i="4"/>
  <c r="H50" i="4"/>
  <c r="C50" i="4"/>
  <c r="H49" i="4"/>
  <c r="C49" i="4"/>
  <c r="H47" i="4"/>
  <c r="C47" i="4"/>
  <c r="H46" i="4"/>
  <c r="C46" i="4"/>
  <c r="H45" i="4"/>
  <c r="C45" i="4"/>
  <c r="H44" i="4"/>
  <c r="C44" i="4"/>
  <c r="H41" i="4"/>
  <c r="C41" i="4"/>
  <c r="H39" i="4"/>
  <c r="C39" i="4"/>
  <c r="X38" i="4"/>
  <c r="W38" i="4"/>
  <c r="V38" i="4"/>
  <c r="U38" i="4"/>
  <c r="T38" i="4"/>
  <c r="S38" i="4"/>
  <c r="R38" i="4"/>
  <c r="Q38" i="4"/>
  <c r="P38" i="4"/>
  <c r="L38" i="4" s="1"/>
  <c r="O38" i="4"/>
  <c r="K38" i="4" s="1"/>
  <c r="N38" i="4"/>
  <c r="J38" i="4" s="1"/>
  <c r="M38" i="4"/>
  <c r="G38" i="4"/>
  <c r="F38" i="4"/>
  <c r="E38" i="4"/>
  <c r="D38" i="4"/>
  <c r="H37" i="4"/>
  <c r="C37" i="4"/>
  <c r="H35" i="4"/>
  <c r="C35" i="4"/>
  <c r="H34" i="4"/>
  <c r="C34" i="4"/>
  <c r="H32" i="4"/>
  <c r="C32" i="4"/>
  <c r="H31" i="4"/>
  <c r="C31" i="4"/>
  <c r="H30" i="4"/>
  <c r="C30" i="4"/>
  <c r="H29" i="4"/>
  <c r="C29" i="4"/>
  <c r="H28" i="4"/>
  <c r="C28" i="4"/>
  <c r="H26" i="4"/>
  <c r="C26" i="4"/>
  <c r="H24" i="4"/>
  <c r="C24" i="4"/>
  <c r="X23" i="4"/>
  <c r="W23" i="4"/>
  <c r="V23" i="4"/>
  <c r="U23" i="4"/>
  <c r="T23" i="4"/>
  <c r="S23" i="4"/>
  <c r="R23" i="4"/>
  <c r="Q23" i="4"/>
  <c r="P23" i="4"/>
  <c r="L23" i="4" s="1"/>
  <c r="O23" i="4"/>
  <c r="K23" i="4" s="1"/>
  <c r="N23" i="4"/>
  <c r="J23" i="4" s="1"/>
  <c r="M23" i="4"/>
  <c r="G23" i="4"/>
  <c r="F23" i="4"/>
  <c r="E23" i="4"/>
  <c r="D23" i="4"/>
  <c r="H22" i="4"/>
  <c r="C22" i="4"/>
  <c r="H20" i="4"/>
  <c r="C20" i="4"/>
  <c r="H19" i="4"/>
  <c r="C19" i="4"/>
  <c r="H17" i="4"/>
  <c r="C17" i="4"/>
  <c r="H16" i="4"/>
  <c r="C16" i="4"/>
  <c r="H15" i="4"/>
  <c r="H14" i="4"/>
  <c r="C14" i="4"/>
  <c r="H13" i="4"/>
  <c r="C13" i="4"/>
  <c r="H11" i="4"/>
  <c r="C11" i="4"/>
  <c r="X8" i="4"/>
  <c r="W8" i="4"/>
  <c r="V8" i="4"/>
  <c r="U8" i="4"/>
  <c r="T8" i="4"/>
  <c r="S8" i="4"/>
  <c r="R8" i="4"/>
  <c r="Q8" i="4"/>
  <c r="P8" i="4"/>
  <c r="O8" i="4"/>
  <c r="N8" i="4"/>
  <c r="M8" i="4"/>
  <c r="H8" i="4"/>
  <c r="G8" i="4"/>
  <c r="F8" i="4"/>
  <c r="E8" i="4"/>
  <c r="D8" i="4"/>
  <c r="C96" i="3"/>
  <c r="C95" i="3"/>
  <c r="C93" i="3"/>
  <c r="C92" i="3"/>
  <c r="C91" i="3"/>
  <c r="C90" i="3"/>
  <c r="C89" i="3"/>
  <c r="C88" i="3"/>
  <c r="C87" i="3"/>
  <c r="C85" i="3"/>
  <c r="C84" i="3"/>
  <c r="M83" i="3"/>
  <c r="I83" i="3" s="1"/>
  <c r="H83" i="3" s="1"/>
  <c r="C83" i="3"/>
  <c r="C82" i="3"/>
  <c r="C81" i="3"/>
  <c r="C80" i="3"/>
  <c r="C79" i="3"/>
  <c r="U78" i="3"/>
  <c r="M78" i="3"/>
  <c r="C78" i="3"/>
  <c r="C77" i="3"/>
  <c r="C76" i="3"/>
  <c r="C75" i="3"/>
  <c r="C74" i="3"/>
  <c r="C73" i="3"/>
  <c r="C72" i="3"/>
  <c r="C71" i="3"/>
  <c r="C70" i="3"/>
  <c r="C67" i="3"/>
  <c r="C66" i="3"/>
  <c r="C65" i="3"/>
  <c r="C64" i="3"/>
  <c r="C63" i="3"/>
  <c r="C62" i="3"/>
  <c r="U61" i="3"/>
  <c r="C61" i="3"/>
  <c r="C60" i="3"/>
  <c r="C59" i="3"/>
  <c r="C57" i="3"/>
  <c r="C56" i="3"/>
  <c r="C55" i="3"/>
  <c r="X53" i="3"/>
  <c r="W53" i="3"/>
  <c r="V53" i="3"/>
  <c r="H52" i="3"/>
  <c r="C52" i="3"/>
  <c r="H50" i="3"/>
  <c r="C50" i="3"/>
  <c r="H49" i="3"/>
  <c r="C49" i="3"/>
  <c r="H47" i="3"/>
  <c r="C47" i="3"/>
  <c r="H46" i="3"/>
  <c r="C46" i="3"/>
  <c r="H45" i="3"/>
  <c r="C45" i="3"/>
  <c r="H44" i="3"/>
  <c r="C44" i="3"/>
  <c r="H41" i="3"/>
  <c r="C41" i="3"/>
  <c r="H39" i="3"/>
  <c r="C39" i="3"/>
  <c r="X38" i="3"/>
  <c r="W38" i="3"/>
  <c r="V38" i="3"/>
  <c r="U38" i="3"/>
  <c r="T38" i="3"/>
  <c r="S38" i="3"/>
  <c r="R38" i="3"/>
  <c r="Q38" i="3"/>
  <c r="P38" i="3"/>
  <c r="L38" i="3" s="1"/>
  <c r="O38" i="3"/>
  <c r="K38" i="3" s="1"/>
  <c r="N38" i="3"/>
  <c r="J38" i="3" s="1"/>
  <c r="M38" i="3"/>
  <c r="I38" i="3" s="1"/>
  <c r="G38" i="3"/>
  <c r="F38" i="3"/>
  <c r="E38" i="3"/>
  <c r="D38" i="3"/>
  <c r="H37" i="3"/>
  <c r="C37" i="3"/>
  <c r="H35" i="3"/>
  <c r="C35" i="3"/>
  <c r="H34" i="3"/>
  <c r="C34" i="3"/>
  <c r="H32" i="3"/>
  <c r="C32" i="3"/>
  <c r="H31" i="3"/>
  <c r="C31" i="3"/>
  <c r="H30" i="3"/>
  <c r="C30" i="3"/>
  <c r="H29" i="3"/>
  <c r="C29" i="3"/>
  <c r="H28" i="3"/>
  <c r="C28" i="3"/>
  <c r="H26" i="3"/>
  <c r="C26" i="3"/>
  <c r="H24" i="3"/>
  <c r="C24" i="3" s="1"/>
  <c r="X23" i="3"/>
  <c r="W23" i="3"/>
  <c r="V23" i="3"/>
  <c r="U23" i="3"/>
  <c r="T23" i="3"/>
  <c r="S23" i="3"/>
  <c r="R23" i="3"/>
  <c r="Q23" i="3"/>
  <c r="P23" i="3"/>
  <c r="L23" i="3" s="1"/>
  <c r="O23" i="3"/>
  <c r="K23" i="3" s="1"/>
  <c r="N23" i="3"/>
  <c r="J23" i="3" s="1"/>
  <c r="M23" i="3"/>
  <c r="I23" i="3" s="1"/>
  <c r="G23" i="3"/>
  <c r="F23" i="3"/>
  <c r="E23" i="3"/>
  <c r="D23" i="3"/>
  <c r="H22" i="3"/>
  <c r="C22" i="3"/>
  <c r="H20" i="3"/>
  <c r="C20" i="3"/>
  <c r="H19" i="3"/>
  <c r="C19" i="3"/>
  <c r="H17" i="3"/>
  <c r="C17" i="3"/>
  <c r="H16" i="3"/>
  <c r="C16" i="3"/>
  <c r="H15" i="3"/>
  <c r="C15" i="3"/>
  <c r="H14" i="3"/>
  <c r="C14" i="3"/>
  <c r="H13" i="3"/>
  <c r="C13" i="3"/>
  <c r="H11" i="3"/>
  <c r="C11" i="3"/>
  <c r="X8" i="3"/>
  <c r="W8" i="3"/>
  <c r="V8" i="3"/>
  <c r="U8" i="3"/>
  <c r="T8" i="3"/>
  <c r="S8" i="3"/>
  <c r="R8" i="3"/>
  <c r="Q8" i="3"/>
  <c r="P8" i="3"/>
  <c r="O8" i="3"/>
  <c r="G8" i="3"/>
  <c r="F8" i="3"/>
  <c r="E8" i="3"/>
  <c r="D8" i="3"/>
  <c r="L8" i="4" l="1"/>
  <c r="H38" i="5"/>
  <c r="W97" i="5"/>
  <c r="C38" i="5"/>
  <c r="O97" i="5"/>
  <c r="S97" i="5"/>
  <c r="K8" i="5"/>
  <c r="L38" i="6"/>
  <c r="L23" i="6"/>
  <c r="K38" i="6"/>
  <c r="K23" i="6"/>
  <c r="H23" i="6"/>
  <c r="J38" i="6"/>
  <c r="J23" i="6"/>
  <c r="I38" i="6"/>
  <c r="I23" i="6"/>
  <c r="H38" i="3"/>
  <c r="C38" i="3" s="1"/>
  <c r="U53" i="3"/>
  <c r="U97" i="3" s="1"/>
  <c r="I61" i="3"/>
  <c r="M53" i="3"/>
  <c r="I78" i="3"/>
  <c r="H78" i="3" s="1"/>
  <c r="L53" i="6"/>
  <c r="C23" i="4"/>
  <c r="H23" i="4"/>
  <c r="H78" i="4"/>
  <c r="C8" i="5"/>
  <c r="K53" i="6"/>
  <c r="J53" i="6"/>
  <c r="I53" i="6"/>
  <c r="E97" i="3"/>
  <c r="H8" i="3"/>
  <c r="C53" i="3"/>
  <c r="J97" i="3"/>
  <c r="C8" i="3"/>
  <c r="G97" i="3"/>
  <c r="O97" i="3"/>
  <c r="Q97" i="3"/>
  <c r="S97" i="3"/>
  <c r="C23" i="3"/>
  <c r="H23" i="3"/>
  <c r="F97" i="3"/>
  <c r="P97" i="3"/>
  <c r="R97" i="3"/>
  <c r="T97" i="3"/>
  <c r="V97" i="3"/>
  <c r="X97" i="3"/>
  <c r="L97" i="3"/>
  <c r="W97" i="3"/>
  <c r="N97" i="3"/>
  <c r="K97" i="3"/>
  <c r="C53" i="4"/>
  <c r="H53" i="4"/>
  <c r="I53" i="4"/>
  <c r="N97" i="4"/>
  <c r="P97" i="4"/>
  <c r="R97" i="4"/>
  <c r="T97" i="4"/>
  <c r="V97" i="4"/>
  <c r="X97" i="4"/>
  <c r="H38" i="4"/>
  <c r="C38" i="4" s="1"/>
  <c r="L97" i="4"/>
  <c r="I38" i="4"/>
  <c r="J97" i="4"/>
  <c r="K97" i="4"/>
  <c r="I23" i="4"/>
  <c r="O97" i="4"/>
  <c r="Q97" i="4"/>
  <c r="S97" i="4"/>
  <c r="U97" i="4"/>
  <c r="W97" i="4"/>
  <c r="G97" i="4"/>
  <c r="F97" i="4"/>
  <c r="E97" i="4"/>
  <c r="H8" i="5"/>
  <c r="E97" i="5"/>
  <c r="C23" i="5"/>
  <c r="H23" i="5"/>
  <c r="H97" i="5" s="1"/>
  <c r="I97" i="5"/>
  <c r="K97" i="5"/>
  <c r="J97" i="5"/>
  <c r="L97" i="5"/>
  <c r="H53" i="5"/>
  <c r="N97" i="6"/>
  <c r="P97" i="6"/>
  <c r="R97" i="6"/>
  <c r="T97" i="6"/>
  <c r="V97" i="6"/>
  <c r="X97" i="6"/>
  <c r="H53" i="6"/>
  <c r="J8" i="6"/>
  <c r="L8" i="6"/>
  <c r="D97" i="6"/>
  <c r="F97" i="6"/>
  <c r="O97" i="6"/>
  <c r="Q97" i="6"/>
  <c r="S97" i="6"/>
  <c r="U97" i="6"/>
  <c r="W97" i="6"/>
  <c r="C8" i="6"/>
  <c r="C38" i="6"/>
  <c r="D97" i="3"/>
  <c r="M97" i="6"/>
  <c r="H8" i="6"/>
  <c r="H97" i="6" s="1"/>
  <c r="D97" i="4"/>
  <c r="C8" i="4"/>
  <c r="H97" i="4"/>
  <c r="M97" i="4"/>
  <c r="N97" i="5"/>
  <c r="P97" i="5"/>
  <c r="R97" i="5"/>
  <c r="T97" i="5"/>
  <c r="V97" i="5"/>
  <c r="X97" i="5"/>
  <c r="C57" i="5"/>
  <c r="G53" i="5"/>
  <c r="G97" i="5" s="1"/>
  <c r="M97" i="5"/>
  <c r="E97" i="6"/>
  <c r="G97" i="6"/>
  <c r="C97" i="3" l="1"/>
  <c r="H61" i="3"/>
  <c r="H53" i="3" s="1"/>
  <c r="M3" i="3" s="1"/>
  <c r="I53" i="3"/>
  <c r="G3" i="3" s="1"/>
  <c r="I97" i="6"/>
  <c r="C97" i="4"/>
  <c r="I97" i="4"/>
  <c r="C97" i="6"/>
  <c r="L97" i="6"/>
  <c r="J97" i="6"/>
  <c r="K97" i="6"/>
  <c r="C53" i="5"/>
  <c r="C97" i="5" s="1"/>
  <c r="M97" i="3"/>
  <c r="H97" i="3" l="1"/>
  <c r="I97" i="3"/>
</calcChain>
</file>

<file path=xl/sharedStrings.xml><?xml version="1.0" encoding="utf-8"?>
<sst xmlns="http://schemas.openxmlformats.org/spreadsheetml/2006/main" count="514" uniqueCount="93">
  <si>
    <t>PL01</t>
  </si>
  <si>
    <t>ĐVT: triệu đồng</t>
  </si>
  <si>
    <t>Stt</t>
  </si>
  <si>
    <t>Tên đơn vị</t>
  </si>
  <si>
    <t>CHI THƯỜNG XUYÊN</t>
  </si>
  <si>
    <t>CHI ĐẦU TƯ MUA SẮM, SỬA CHỮA, XÂY MỚI</t>
  </si>
  <si>
    <t>Tỷ lệ chi ngân sách cho Giáo dục trong tổng chi ngân sách (%)</t>
  </si>
  <si>
    <t>Tổng chi TX</t>
  </si>
  <si>
    <t>Nguồn Ngân sách</t>
  </si>
  <si>
    <t>Nguồn học phí</t>
  </si>
  <si>
    <t>Nguồn XHH</t>
  </si>
  <si>
    <t>Nguồn khác</t>
  </si>
  <si>
    <t>Tổng chi đầu tư</t>
  </si>
  <si>
    <t>Chi sửa chữa tài sản, công trình</t>
  </si>
  <si>
    <t xml:space="preserve">Chi đầu tư xây mới </t>
  </si>
  <si>
    <t>Chi mua sắm trang thiết bị dạy học</t>
  </si>
  <si>
    <t>Nguồn ngân sách</t>
  </si>
  <si>
    <t xml:space="preserve">Nguồn NS đơn vị </t>
  </si>
  <si>
    <t>Nguồn 
XHH</t>
  </si>
  <si>
    <t>I</t>
  </si>
  <si>
    <t>Khối Mầm non</t>
  </si>
  <si>
    <t>PGD quận Hồng Bàng</t>
  </si>
  <si>
    <t>PGD quận Ngô Quyền</t>
  </si>
  <si>
    <t>PGD quận Lê Chân</t>
  </si>
  <si>
    <t>PGD quận Kiến An</t>
  </si>
  <si>
    <t>PGD quận Hải An</t>
  </si>
  <si>
    <t>PGD quận Dương Kinh</t>
  </si>
  <si>
    <t>PGD quận Đồ Sơn</t>
  </si>
  <si>
    <t>PGD huyện Thủy Nguyên</t>
  </si>
  <si>
    <t>PGD huyện An Dương</t>
  </si>
  <si>
    <t>PGD huyện An Lão</t>
  </si>
  <si>
    <t>PGD huyện Kiến Thụy</t>
  </si>
  <si>
    <t>PGD huyện Tiên Lãng</t>
  </si>
  <si>
    <t>PGD huyện Vĩnh Bảo</t>
  </si>
  <si>
    <t>PGD huyện Cát Hải</t>
  </si>
  <si>
    <t>II</t>
  </si>
  <si>
    <t>Khối Tiểu học</t>
  </si>
  <si>
    <t>III</t>
  </si>
  <si>
    <t>Khối THCS</t>
  </si>
  <si>
    <t>IV</t>
  </si>
  <si>
    <t>Khối THPT và đơn vị trực thuộc</t>
  </si>
  <si>
    <t>THPT Toàn Thắng</t>
  </si>
  <si>
    <t>THPT Nguyễn Đức Cảnh</t>
  </si>
  <si>
    <t>THPT Nguyễn Khuyến</t>
  </si>
  <si>
    <t>THPT Kiến An</t>
  </si>
  <si>
    <t>THPT Cát Hải</t>
  </si>
  <si>
    <t>THPT Cộng Hiền</t>
  </si>
  <si>
    <t>THPT Vĩnh Bảo</t>
  </si>
  <si>
    <t>THPT Quang Trung</t>
  </si>
  <si>
    <t>THPT Nguyễn Trãi</t>
  </si>
  <si>
    <t>THPT Lê Ích Mộc</t>
  </si>
  <si>
    <t>THPT Quốc Tuấn</t>
  </si>
  <si>
    <t>THPT Trần Hưng Đạo</t>
  </si>
  <si>
    <t>THPT Lê Chân</t>
  </si>
  <si>
    <t>THPT Nguyễn Bỉnh Khiêm</t>
  </si>
  <si>
    <t>THPT An Lão</t>
  </si>
  <si>
    <t>THPT Tiên Lãng</t>
  </si>
  <si>
    <t>THPT Lê Quý Đôn</t>
  </si>
  <si>
    <t>THPT Thái Phiên</t>
  </si>
  <si>
    <t>THPT Cát Bà</t>
  </si>
  <si>
    <t>THPT An Dương</t>
  </si>
  <si>
    <t>THCS &amp; THPT Lý Thánh Tông</t>
  </si>
  <si>
    <t>THPT Kiến Thụy</t>
  </si>
  <si>
    <t>THPT Lê Hồng Phong</t>
  </si>
  <si>
    <t>THPT Hải An</t>
  </si>
  <si>
    <t>THPT Bạch Đằng</t>
  </si>
  <si>
    <t>THPT Trần Nguyên Hãn</t>
  </si>
  <si>
    <t>THPT Chuyên Trần Phú</t>
  </si>
  <si>
    <t>THPT Hồng Bàng</t>
  </si>
  <si>
    <t>THPT Hùng Thắng</t>
  </si>
  <si>
    <t>THPT Mạc Đĩnh Chi</t>
  </si>
  <si>
    <t>THPT Tô Hiệu</t>
  </si>
  <si>
    <t>THPT Lý Thường Kiệt</t>
  </si>
  <si>
    <t>THPT Đồ Sơn</t>
  </si>
  <si>
    <t>THPT Đồng Hòa</t>
  </si>
  <si>
    <t>THPT Nhữ Văn Lan</t>
  </si>
  <si>
    <t>THPT Phạm Ngũ Lão</t>
  </si>
  <si>
    <t>THPT Thụy Hương</t>
  </si>
  <si>
    <t>THPT Thủy Sơn</t>
  </si>
  <si>
    <t>THPT Ngô Quyền</t>
  </si>
  <si>
    <t>TTGDTX Hải Phòng</t>
  </si>
  <si>
    <t>TTGDKTTH và Bồi dưỡng nhà giáo</t>
  </si>
  <si>
    <t>Trường Khiếm thính Hải Phòng</t>
  </si>
  <si>
    <t>TỔNG CỘNG</t>
  </si>
  <si>
    <r>
      <rPr>
        <b/>
        <sz val="16"/>
        <color theme="1"/>
        <rFont val="Times New Roman"/>
      </rPr>
      <t xml:space="preserve">TỔNG HỢP NGUỒN LỰC ĐẦU TƯ CHO GIÁO DỤC </t>
    </r>
    <r>
      <rPr>
        <b/>
        <sz val="16"/>
        <color rgb="FFFF0000"/>
        <rFont val="Times New Roman"/>
      </rPr>
      <t>NĂM 2023</t>
    </r>
  </si>
  <si>
    <t>(Kèm theo Công văn số:                      /SGDĐT-VP ngày        /9/2024)</t>
  </si>
  <si>
    <t>Trường nuôi dạy trẻ Khiếm thị</t>
  </si>
  <si>
    <r>
      <rPr>
        <b/>
        <sz val="16"/>
        <color theme="1"/>
        <rFont val="Times New Roman"/>
      </rPr>
      <t xml:space="preserve">TỔNG HỢP NGUỒN LỰC ĐẦU TƯ CHO GIÁO DỤC </t>
    </r>
    <r>
      <rPr>
        <b/>
        <sz val="16"/>
        <color rgb="FFFF0000"/>
        <rFont val="Times New Roman"/>
      </rPr>
      <t>NĂM 2022</t>
    </r>
  </si>
  <si>
    <t>Tỷ lệ chi ngan sách cho Giáo dục trong tổng chi ngân sách (%)</t>
  </si>
  <si>
    <t xml:space="preserve">các </t>
  </si>
  <si>
    <r>
      <rPr>
        <b/>
        <sz val="16"/>
        <color theme="1"/>
        <rFont val="Times New Roman"/>
      </rPr>
      <t xml:space="preserve">TỔNG HỢP NGUỒN LỰC ĐẦU TƯ CHO GIÁO DỤC NĂM </t>
    </r>
    <r>
      <rPr>
        <b/>
        <sz val="16"/>
        <color rgb="FFFF0000"/>
        <rFont val="Times New Roman"/>
      </rPr>
      <t>2020</t>
    </r>
  </si>
  <si>
    <t>3,953,977</t>
  </si>
  <si>
    <t>TỔNG HỢP NGUỒN LỰC ĐẦU TƯ CHO GIÁO DỤC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</si>
</sst>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0">
    <font>
      <sz val="11"/>
      <color theme="1"/>
      <name val="Calibri"/>
      <scheme val="minor"/>
    </font>
    <font>
      <sz val="9"/>
      <color theme="1"/>
      <name val="Times New Roman"/>
    </font>
    <font>
      <b/>
      <sz val="9"/>
      <color theme="1"/>
      <name val="Times New Roman"/>
    </font>
    <font>
      <sz val="11"/>
      <name val="Calibri"/>
    </font>
    <font>
      <b/>
      <sz val="16"/>
      <color theme="1"/>
      <name val="Times New Roman"/>
    </font>
    <font>
      <i/>
      <sz val="12"/>
      <color theme="1"/>
      <name val="Times New Roman"/>
    </font>
    <font>
      <sz val="9"/>
      <color theme="1"/>
      <name val="Calibri"/>
    </font>
    <font>
      <b/>
      <i/>
      <sz val="9"/>
      <color theme="1"/>
      <name val="Times New Roman"/>
    </font>
    <font>
      <i/>
      <sz val="9"/>
      <color theme="1"/>
      <name val="Calibri"/>
    </font>
    <font>
      <i/>
      <sz val="9"/>
      <color theme="1"/>
      <name val="Times New Roman"/>
    </font>
    <font>
      <b/>
      <sz val="8"/>
      <color theme="1"/>
      <name val="Times New Roman"/>
    </font>
    <font>
      <sz val="9"/>
      <color rgb="FF000000"/>
      <name val="&quot;Times New Roman&quot;"/>
    </font>
    <font>
      <b/>
      <sz val="9"/>
      <color rgb="FF000000"/>
      <name val="&quot;Times New Roman&quot;"/>
    </font>
    <font>
      <b/>
      <sz val="8"/>
      <color rgb="FF000000"/>
      <name val="&quot;Times New Roman&quot;"/>
    </font>
    <font>
      <sz val="9"/>
      <color theme="1"/>
      <name val="&quot;Times New Roman&quot;"/>
    </font>
    <font>
      <sz val="9"/>
      <color rgb="FF000000"/>
      <name val="Times New Roman"/>
    </font>
    <font>
      <sz val="11"/>
      <color theme="1"/>
      <name val="Calibri"/>
    </font>
    <font>
      <b/>
      <sz val="8"/>
      <color theme="1"/>
      <name val="&quot;Times New Roman&quot;"/>
    </font>
    <font>
      <sz val="8"/>
      <color theme="1"/>
      <name val="Times New Roman"/>
    </font>
    <font>
      <b/>
      <sz val="9"/>
      <color rgb="FFFF0000"/>
      <name val="&quot;Times New Roman&quot;"/>
    </font>
    <font>
      <sz val="9"/>
      <color rgb="FFFF0000"/>
      <name val="&quot;Times New Roman&quot;"/>
    </font>
    <font>
      <sz val="8"/>
      <color rgb="FFFF0000"/>
      <name val="Times New Roman"/>
    </font>
    <font>
      <sz val="9"/>
      <color rgb="FFFF0000"/>
      <name val="Times New Roman"/>
    </font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Arial"/>
    </font>
    <font>
      <sz val="8"/>
      <color theme="1"/>
      <name val="&quot;Times New Roman&quot;"/>
    </font>
    <font>
      <sz val="11"/>
      <color rgb="FFFF0000"/>
      <name val="&quot;Times New Roman&quot;"/>
    </font>
    <font>
      <b/>
      <sz val="16"/>
      <color rgb="FFFF0000"/>
      <name val="Times New Roman"/>
    </font>
    <font>
      <b/>
      <sz val="9"/>
      <color theme="1"/>
      <name val="&quot;Times New Roman&quot;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B4C6E7"/>
      </patternFill>
    </fill>
    <fill>
      <patternFill patternType="solid">
        <fgColor theme="4" tint="0.39997558519241921"/>
        <bgColor rgb="FFB4C6E7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C8C8C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4B08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  <fill>
      <patternFill patternType="solid">
        <fgColor theme="8"/>
        <bgColor rgb="FFB4C6E7"/>
      </patternFill>
    </fill>
    <fill>
      <patternFill patternType="solid">
        <fgColor theme="8"/>
        <bgColor rgb="FFFFE598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5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6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0" xfId="0" applyFont="1" applyFill="1"/>
    <xf numFmtId="3" fontId="1" fillId="2" borderId="5" xfId="0" applyNumberFormat="1" applyFont="1" applyFill="1" applyBorder="1"/>
    <xf numFmtId="0" fontId="1" fillId="4" borderId="5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/>
    <xf numFmtId="0" fontId="15" fillId="2" borderId="1" xfId="0" applyFont="1" applyFill="1" applyBorder="1"/>
    <xf numFmtId="0" fontId="15" fillId="2" borderId="4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21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 wrapText="1"/>
    </xf>
    <xf numFmtId="0" fontId="22" fillId="2" borderId="1" xfId="0" applyFont="1" applyFill="1" applyBorder="1"/>
    <xf numFmtId="0" fontId="22" fillId="2" borderId="15" xfId="0" applyFont="1" applyFill="1" applyBorder="1"/>
    <xf numFmtId="0" fontId="22" fillId="2" borderId="11" xfId="0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6" borderId="5" xfId="0" applyFont="1" applyFill="1" applyBorder="1"/>
    <xf numFmtId="0" fontId="1" fillId="6" borderId="1" xfId="0" applyFont="1" applyFill="1" applyBorder="1"/>
    <xf numFmtId="0" fontId="1" fillId="6" borderId="4" xfId="0" applyFont="1" applyFill="1" applyBorder="1"/>
    <xf numFmtId="0" fontId="5" fillId="2" borderId="1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center"/>
    </xf>
    <xf numFmtId="0" fontId="1" fillId="7" borderId="5" xfId="0" applyFont="1" applyFill="1" applyBorder="1"/>
    <xf numFmtId="3" fontId="11" fillId="7" borderId="5" xfId="0" applyNumberFormat="1" applyFont="1" applyFill="1" applyBorder="1" applyAlignment="1">
      <alignment horizontal="right"/>
    </xf>
    <xf numFmtId="3" fontId="11" fillId="7" borderId="9" xfId="0" applyNumberFormat="1" applyFont="1" applyFill="1" applyBorder="1" applyAlignment="1">
      <alignment horizontal="right"/>
    </xf>
    <xf numFmtId="0" fontId="1" fillId="7" borderId="1" xfId="0" applyFont="1" applyFill="1" applyBorder="1"/>
    <xf numFmtId="0" fontId="1" fillId="7" borderId="4" xfId="0" applyFont="1" applyFill="1" applyBorder="1"/>
    <xf numFmtId="0" fontId="0" fillId="8" borderId="0" xfId="0" applyFill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/>
    <xf numFmtId="0" fontId="1" fillId="9" borderId="1" xfId="0" applyFont="1" applyFill="1" applyBorder="1"/>
    <xf numFmtId="0" fontId="1" fillId="9" borderId="4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14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center"/>
    </xf>
    <xf numFmtId="0" fontId="11" fillId="16" borderId="5" xfId="0" applyFont="1" applyFill="1" applyBorder="1" applyAlignment="1">
      <alignment horizontal="center"/>
    </xf>
    <xf numFmtId="0" fontId="11" fillId="16" borderId="9" xfId="0" applyFont="1" applyFill="1" applyBorder="1"/>
    <xf numFmtId="3" fontId="11" fillId="17" borderId="9" xfId="0" applyNumberFormat="1" applyFont="1" applyFill="1" applyBorder="1" applyAlignment="1">
      <alignment horizontal="right"/>
    </xf>
    <xf numFmtId="3" fontId="11" fillId="16" borderId="9" xfId="0" applyNumberFormat="1" applyFont="1" applyFill="1" applyBorder="1" applyAlignment="1">
      <alignment horizontal="right"/>
    </xf>
    <xf numFmtId="3" fontId="11" fillId="16" borderId="5" xfId="0" applyNumberFormat="1" applyFont="1" applyFill="1" applyBorder="1" applyAlignment="1">
      <alignment horizontal="right"/>
    </xf>
    <xf numFmtId="3" fontId="11" fillId="17" borderId="5" xfId="0" applyNumberFormat="1" applyFont="1" applyFill="1" applyBorder="1" applyAlignment="1">
      <alignment horizontal="right"/>
    </xf>
    <xf numFmtId="164" fontId="11" fillId="13" borderId="9" xfId="0" applyNumberFormat="1" applyFont="1" applyFill="1" applyBorder="1" applyAlignment="1">
      <alignment horizontal="right"/>
    </xf>
    <xf numFmtId="0" fontId="18" fillId="18" borderId="5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0" fontId="0" fillId="20" borderId="0" xfId="0" applyFill="1"/>
    <xf numFmtId="0" fontId="2" fillId="11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2" fillId="19" borderId="7" xfId="0" applyFont="1" applyFill="1" applyBorder="1" applyAlignment="1">
      <alignment horizontal="center" vertical="center"/>
    </xf>
    <xf numFmtId="0" fontId="3" fillId="8" borderId="9" xfId="0" applyFont="1" applyFill="1" applyBorder="1"/>
    <xf numFmtId="0" fontId="2" fillId="2" borderId="2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right"/>
    </xf>
    <xf numFmtId="0" fontId="4" fillId="14" borderId="17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13" borderId="7" xfId="0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/>
    </xf>
    <xf numFmtId="0" fontId="3" fillId="8" borderId="9" xfId="0" applyFont="1" applyFill="1" applyBorder="1" applyAlignment="1">
      <alignment horizontal="right"/>
    </xf>
    <xf numFmtId="0" fontId="2" fillId="13" borderId="8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 wrapText="1"/>
    </xf>
    <xf numFmtId="0" fontId="2" fillId="13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2" fillId="13" borderId="11" xfId="0" applyFont="1" applyFill="1" applyBorder="1" applyAlignment="1">
      <alignment horizontal="right" vertical="center" wrapText="1"/>
    </xf>
    <xf numFmtId="0" fontId="2" fillId="13" borderId="18" xfId="0" applyFont="1" applyFill="1" applyBorder="1" applyAlignment="1">
      <alignment horizontal="right" vertical="center" wrapText="1"/>
    </xf>
    <xf numFmtId="0" fontId="2" fillId="15" borderId="7" xfId="0" applyFont="1" applyFill="1" applyBorder="1" applyAlignment="1">
      <alignment horizontal="right" vertical="center" wrapText="1"/>
    </xf>
    <xf numFmtId="0" fontId="3" fillId="8" borderId="12" xfId="0" applyFont="1" applyFill="1" applyBorder="1" applyAlignment="1">
      <alignment horizontal="right"/>
    </xf>
    <xf numFmtId="0" fontId="6" fillId="13" borderId="5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 vertical="center" wrapText="1"/>
    </xf>
    <xf numFmtId="0" fontId="2" fillId="13" borderId="13" xfId="0" applyFont="1" applyFill="1" applyBorder="1" applyAlignment="1">
      <alignment horizontal="right" vertical="center" wrapText="1"/>
    </xf>
    <xf numFmtId="0" fontId="3" fillId="8" borderId="14" xfId="0" applyFont="1" applyFill="1" applyBorder="1" applyAlignment="1">
      <alignment horizontal="right"/>
    </xf>
    <xf numFmtId="3" fontId="2" fillId="11" borderId="5" xfId="0" applyNumberFormat="1" applyFont="1" applyFill="1" applyBorder="1" applyAlignment="1">
      <alignment horizontal="right" vertical="center"/>
    </xf>
    <xf numFmtId="3" fontId="10" fillId="11" borderId="5" xfId="0" applyNumberFormat="1" applyFont="1" applyFill="1" applyBorder="1" applyAlignment="1">
      <alignment horizontal="right" vertical="center" wrapText="1"/>
    </xf>
    <xf numFmtId="0" fontId="2" fillId="11" borderId="5" xfId="0" applyFont="1" applyFill="1" applyBorder="1" applyAlignment="1">
      <alignment horizontal="right"/>
    </xf>
    <xf numFmtId="164" fontId="1" fillId="13" borderId="5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3" fontId="1" fillId="13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2" fillId="10" borderId="5" xfId="0" applyNumberFormat="1" applyFont="1" applyFill="1" applyBorder="1" applyAlignment="1">
      <alignment horizontal="right"/>
    </xf>
    <xf numFmtId="3" fontId="13" fillId="10" borderId="9" xfId="0" applyNumberFormat="1" applyFont="1" applyFill="1" applyBorder="1" applyAlignment="1">
      <alignment horizontal="right"/>
    </xf>
    <xf numFmtId="3" fontId="17" fillId="16" borderId="5" xfId="0" applyNumberFormat="1" applyFont="1" applyFill="1" applyBorder="1" applyAlignment="1">
      <alignment horizontal="right"/>
    </xf>
    <xf numFmtId="3" fontId="17" fillId="16" borderId="9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3" fontId="15" fillId="13" borderId="5" xfId="0" applyNumberFormat="1" applyFont="1" applyFill="1" applyBorder="1" applyAlignment="1">
      <alignment horizontal="right"/>
    </xf>
    <xf numFmtId="3" fontId="15" fillId="2" borderId="5" xfId="0" applyNumberFormat="1" applyFont="1" applyFill="1" applyBorder="1" applyAlignment="1">
      <alignment horizontal="right"/>
    </xf>
    <xf numFmtId="164" fontId="12" fillId="10" borderId="5" xfId="0" applyNumberFormat="1" applyFont="1" applyFill="1" applyBorder="1" applyAlignment="1">
      <alignment horizontal="right"/>
    </xf>
    <xf numFmtId="164" fontId="13" fillId="10" borderId="9" xfId="0" applyNumberFormat="1" applyFont="1" applyFill="1" applyBorder="1" applyAlignment="1">
      <alignment horizontal="right"/>
    </xf>
    <xf numFmtId="3" fontId="2" fillId="11" borderId="5" xfId="0" applyNumberFormat="1" applyFont="1" applyFill="1" applyBorder="1" applyAlignment="1">
      <alignment horizontal="right"/>
    </xf>
    <xf numFmtId="3" fontId="1" fillId="9" borderId="5" xfId="0" applyNumberFormat="1" applyFont="1" applyFill="1" applyBorder="1" applyAlignment="1">
      <alignment horizontal="right"/>
    </xf>
    <xf numFmtId="0" fontId="1" fillId="7" borderId="5" xfId="0" applyFont="1" applyFill="1" applyBorder="1" applyAlignment="1">
      <alignment horizontal="right"/>
    </xf>
    <xf numFmtId="164" fontId="12" fillId="10" borderId="9" xfId="0" applyNumberFormat="1" applyFont="1" applyFill="1" applyBorder="1" applyAlignment="1">
      <alignment horizontal="right"/>
    </xf>
    <xf numFmtId="164" fontId="11" fillId="16" borderId="9" xfId="0" applyNumberFormat="1" applyFont="1" applyFill="1" applyBorder="1" applyAlignment="1">
      <alignment horizontal="right"/>
    </xf>
    <xf numFmtId="3" fontId="1" fillId="11" borderId="5" xfId="0" applyNumberFormat="1" applyFont="1" applyFill="1" applyBorder="1" applyAlignment="1">
      <alignment horizontal="right"/>
    </xf>
    <xf numFmtId="3" fontId="27" fillId="16" borderId="9" xfId="0" applyNumberFormat="1" applyFont="1" applyFill="1" applyBorder="1" applyAlignment="1">
      <alignment horizontal="right"/>
    </xf>
    <xf numFmtId="3" fontId="1" fillId="18" borderId="5" xfId="0" applyNumberFormat="1" applyFont="1" applyFill="1" applyBorder="1" applyAlignment="1">
      <alignment horizontal="right"/>
    </xf>
    <xf numFmtId="9" fontId="1" fillId="2" borderId="5" xfId="0" applyNumberFormat="1" applyFont="1" applyFill="1" applyBorder="1" applyAlignment="1">
      <alignment horizontal="right"/>
    </xf>
    <xf numFmtId="3" fontId="6" fillId="19" borderId="5" xfId="0" applyNumberFormat="1" applyFont="1" applyFill="1" applyBorder="1" applyAlignment="1">
      <alignment horizontal="right"/>
    </xf>
    <xf numFmtId="0" fontId="2" fillId="19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3" fontId="10" fillId="2" borderId="16" xfId="0" applyNumberFormat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11" fillId="16" borderId="0" xfId="0" applyFont="1" applyFill="1"/>
    <xf numFmtId="0" fontId="26" fillId="16" borderId="5" xfId="0" applyFont="1" applyFill="1" applyBorder="1" applyAlignment="1">
      <alignment horizontal="center"/>
    </xf>
    <xf numFmtId="3" fontId="10" fillId="16" borderId="5" xfId="0" applyNumberFormat="1" applyFont="1" applyFill="1" applyBorder="1" applyAlignment="1">
      <alignment horizontal="right" wrapText="1"/>
    </xf>
    <xf numFmtId="3" fontId="22" fillId="13" borderId="5" xfId="0" applyNumberFormat="1" applyFont="1" applyFill="1" applyBorder="1" applyAlignment="1">
      <alignment horizontal="right"/>
    </xf>
    <xf numFmtId="3" fontId="22" fillId="2" borderId="5" xfId="0" applyNumberFormat="1" applyFont="1" applyFill="1" applyBorder="1" applyAlignment="1">
      <alignment horizontal="right"/>
    </xf>
    <xf numFmtId="0" fontId="3" fillId="8" borderId="17" xfId="0" applyFont="1" applyFill="1" applyBorder="1" applyAlignment="1">
      <alignment horizontal="right"/>
    </xf>
    <xf numFmtId="0" fontId="0" fillId="8" borderId="0" xfId="0" applyFill="1" applyAlignment="1">
      <alignment horizontal="right"/>
    </xf>
    <xf numFmtId="0" fontId="16" fillId="8" borderId="3" xfId="0" applyFont="1" applyFill="1" applyBorder="1" applyAlignment="1">
      <alignment horizontal="right"/>
    </xf>
    <xf numFmtId="0" fontId="0" fillId="8" borderId="0" xfId="0" applyFont="1" applyFill="1"/>
    <xf numFmtId="0" fontId="16" fillId="8" borderId="8" xfId="0" applyFont="1" applyFill="1" applyBorder="1" applyAlignment="1">
      <alignment horizontal="right"/>
    </xf>
    <xf numFmtId="0" fontId="16" fillId="8" borderId="9" xfId="0" applyFont="1" applyFill="1" applyBorder="1" applyAlignment="1">
      <alignment horizontal="right"/>
    </xf>
    <xf numFmtId="0" fontId="16" fillId="8" borderId="12" xfId="0" applyFont="1" applyFill="1" applyBorder="1" applyAlignment="1">
      <alignment horizontal="right"/>
    </xf>
    <xf numFmtId="0" fontId="16" fillId="8" borderId="14" xfId="0" applyFont="1" applyFill="1" applyBorder="1" applyAlignment="1">
      <alignment horizontal="right"/>
    </xf>
    <xf numFmtId="0" fontId="14" fillId="16" borderId="5" xfId="0" applyFont="1" applyFill="1" applyBorder="1" applyAlignment="1">
      <alignment horizontal="center"/>
    </xf>
    <xf numFmtId="0" fontId="14" fillId="16" borderId="9" xfId="0" applyFont="1" applyFill="1" applyBorder="1"/>
    <xf numFmtId="3" fontId="14" fillId="17" borderId="9" xfId="0" applyNumberFormat="1" applyFont="1" applyFill="1" applyBorder="1" applyAlignment="1">
      <alignment horizontal="right"/>
    </xf>
    <xf numFmtId="3" fontId="14" fillId="16" borderId="9" xfId="0" applyNumberFormat="1" applyFont="1" applyFill="1" applyBorder="1" applyAlignment="1">
      <alignment horizontal="right"/>
    </xf>
    <xf numFmtId="0" fontId="14" fillId="16" borderId="0" xfId="0" applyFont="1" applyFill="1"/>
    <xf numFmtId="3" fontId="29" fillId="10" borderId="5" xfId="0" applyNumberFormat="1" applyFont="1" applyFill="1" applyBorder="1" applyAlignment="1">
      <alignment horizontal="right"/>
    </xf>
    <xf numFmtId="3" fontId="17" fillId="10" borderId="9" xfId="0" applyNumberFormat="1" applyFont="1" applyFill="1" applyBorder="1" applyAlignment="1">
      <alignment horizontal="right"/>
    </xf>
    <xf numFmtId="3" fontId="14" fillId="7" borderId="5" xfId="0" applyNumberFormat="1" applyFont="1" applyFill="1" applyBorder="1" applyAlignment="1">
      <alignment horizontal="right"/>
    </xf>
    <xf numFmtId="3" fontId="14" fillId="7" borderId="9" xfId="0" applyNumberFormat="1" applyFont="1" applyFill="1" applyBorder="1" applyAlignment="1">
      <alignment horizontal="right"/>
    </xf>
    <xf numFmtId="3" fontId="14" fillId="16" borderId="5" xfId="0" applyNumberFormat="1" applyFont="1" applyFill="1" applyBorder="1" applyAlignment="1">
      <alignment horizontal="right"/>
    </xf>
    <xf numFmtId="164" fontId="29" fillId="10" borderId="5" xfId="0" applyNumberFormat="1" applyFont="1" applyFill="1" applyBorder="1" applyAlignment="1">
      <alignment horizontal="right"/>
    </xf>
    <xf numFmtId="164" fontId="17" fillId="10" borderId="9" xfId="0" applyNumberFormat="1" applyFont="1" applyFill="1" applyBorder="1" applyAlignment="1">
      <alignment horizontal="right"/>
    </xf>
    <xf numFmtId="3" fontId="14" fillId="17" borderId="5" xfId="0" applyNumberFormat="1" applyFont="1" applyFill="1" applyBorder="1" applyAlignment="1">
      <alignment horizontal="right"/>
    </xf>
    <xf numFmtId="164" fontId="17" fillId="10" borderId="5" xfId="0" applyNumberFormat="1" applyFont="1" applyFill="1" applyBorder="1" applyAlignment="1">
      <alignment horizontal="right"/>
    </xf>
    <xf numFmtId="164" fontId="14" fillId="16" borderId="9" xfId="0" applyNumberFormat="1" applyFont="1" applyFill="1" applyBorder="1" applyAlignment="1">
      <alignment horizontal="right"/>
    </xf>
    <xf numFmtId="164" fontId="29" fillId="10" borderId="9" xfId="0" applyNumberFormat="1" applyFont="1" applyFill="1" applyBorder="1" applyAlignment="1">
      <alignment horizontal="right"/>
    </xf>
    <xf numFmtId="0" fontId="16" fillId="8" borderId="9" xfId="0" applyFont="1" applyFill="1" applyBorder="1"/>
    <xf numFmtId="0" fontId="16" fillId="8" borderId="17" xfId="0" applyFont="1" applyFill="1" applyBorder="1" applyAlignment="1">
      <alignment horizontal="right"/>
    </xf>
    <xf numFmtId="0" fontId="0" fillId="8" borderId="0" xfId="0" applyFont="1" applyFill="1" applyAlignment="1">
      <alignment horizontal="right"/>
    </xf>
    <xf numFmtId="0" fontId="1" fillId="21" borderId="5" xfId="0" applyFont="1" applyFill="1" applyBorder="1" applyAlignment="1">
      <alignment horizontal="center"/>
    </xf>
    <xf numFmtId="0" fontId="1" fillId="21" borderId="5" xfId="0" applyFont="1" applyFill="1" applyBorder="1"/>
    <xf numFmtId="0" fontId="1" fillId="21" borderId="1" xfId="0" applyFont="1" applyFill="1" applyBorder="1"/>
    <xf numFmtId="0" fontId="1" fillId="21" borderId="4" xfId="0" applyFont="1" applyFill="1" applyBorder="1"/>
    <xf numFmtId="0" fontId="1" fillId="18" borderId="1" xfId="0" applyFont="1" applyFill="1" applyBorder="1"/>
    <xf numFmtId="0" fontId="1" fillId="18" borderId="4" xfId="0" applyFont="1" applyFill="1" applyBorder="1"/>
    <xf numFmtId="0" fontId="1" fillId="18" borderId="5" xfId="0" applyFont="1" applyFill="1" applyBorder="1"/>
    <xf numFmtId="3" fontId="1" fillId="13" borderId="9" xfId="0" applyNumberFormat="1" applyFont="1" applyFill="1" applyBorder="1" applyAlignment="1">
      <alignment horizontal="right"/>
    </xf>
    <xf numFmtId="3" fontId="1" fillId="21" borderId="5" xfId="0" applyNumberFormat="1" applyFont="1" applyFill="1" applyBorder="1" applyAlignment="1">
      <alignment horizontal="right"/>
    </xf>
    <xf numFmtId="3" fontId="23" fillId="8" borderId="0" xfId="0" applyNumberFormat="1" applyFont="1" applyFill="1" applyAlignment="1">
      <alignment horizontal="right"/>
    </xf>
    <xf numFmtId="3" fontId="19" fillId="16" borderId="9" xfId="0" applyNumberFormat="1" applyFont="1" applyFill="1" applyBorder="1" applyAlignment="1">
      <alignment horizontal="right"/>
    </xf>
    <xf numFmtId="0" fontId="1" fillId="23" borderId="5" xfId="0" applyFont="1" applyFill="1" applyBorder="1" applyAlignment="1">
      <alignment horizontal="center"/>
    </xf>
    <xf numFmtId="0" fontId="1" fillId="23" borderId="5" xfId="0" applyFont="1" applyFill="1" applyBorder="1"/>
    <xf numFmtId="0" fontId="1" fillId="23" borderId="1" xfId="0" applyFont="1" applyFill="1" applyBorder="1"/>
    <xf numFmtId="0" fontId="1" fillId="23" borderId="4" xfId="0" applyFont="1" applyFill="1" applyBorder="1"/>
    <xf numFmtId="3" fontId="11" fillId="13" borderId="9" xfId="0" applyNumberFormat="1" applyFont="1" applyFill="1" applyBorder="1" applyAlignment="1">
      <alignment horizontal="right"/>
    </xf>
    <xf numFmtId="3" fontId="20" fillId="16" borderId="5" xfId="0" applyNumberFormat="1" applyFont="1" applyFill="1" applyBorder="1" applyAlignment="1">
      <alignment horizontal="right"/>
    </xf>
    <xf numFmtId="3" fontId="20" fillId="16" borderId="9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3" fontId="23" fillId="22" borderId="5" xfId="0" applyNumberFormat="1" applyFont="1" applyFill="1" applyBorder="1" applyAlignment="1">
      <alignment horizontal="right"/>
    </xf>
    <xf numFmtId="3" fontId="24" fillId="10" borderId="11" xfId="0" applyNumberFormat="1" applyFont="1" applyFill="1" applyBorder="1" applyAlignment="1">
      <alignment horizontal="right" wrapText="1"/>
    </xf>
    <xf numFmtId="3" fontId="25" fillId="10" borderId="11" xfId="0" applyNumberFormat="1" applyFont="1" applyFill="1" applyBorder="1" applyAlignment="1">
      <alignment horizontal="right"/>
    </xf>
    <xf numFmtId="0" fontId="2" fillId="24" borderId="5" xfId="0" applyFont="1" applyFill="1" applyBorder="1" applyAlignment="1">
      <alignment horizontal="center" vertical="center"/>
    </xf>
    <xf numFmtId="3" fontId="2" fillId="24" borderId="5" xfId="0" applyNumberFormat="1" applyFont="1" applyFill="1" applyBorder="1" applyAlignment="1">
      <alignment horizontal="right" vertical="center"/>
    </xf>
    <xf numFmtId="3" fontId="10" fillId="24" borderId="5" xfId="0" applyNumberFormat="1" applyFont="1" applyFill="1" applyBorder="1" applyAlignment="1">
      <alignment horizontal="right" vertical="center" wrapText="1"/>
    </xf>
    <xf numFmtId="0" fontId="2" fillId="24" borderId="5" xfId="0" applyFont="1" applyFill="1" applyBorder="1" applyAlignment="1">
      <alignment horizontal="right"/>
    </xf>
    <xf numFmtId="0" fontId="2" fillId="24" borderId="5" xfId="0" applyFont="1" applyFill="1" applyBorder="1" applyAlignment="1">
      <alignment horizontal="center"/>
    </xf>
    <xf numFmtId="3" fontId="2" fillId="24" borderId="5" xfId="0" applyNumberFormat="1" applyFont="1" applyFill="1" applyBorder="1" applyAlignment="1">
      <alignment horizontal="right"/>
    </xf>
    <xf numFmtId="164" fontId="1" fillId="25" borderId="5" xfId="0" applyNumberFormat="1" applyFont="1" applyFill="1" applyBorder="1" applyAlignment="1">
      <alignment horizontal="right"/>
    </xf>
    <xf numFmtId="0" fontId="2" fillId="24" borderId="5" xfId="0" applyFont="1" applyFill="1" applyBorder="1" applyAlignment="1">
      <alignment vertical="center" wrapText="1"/>
    </xf>
    <xf numFmtId="3" fontId="1" fillId="24" borderId="5" xfId="0" applyNumberFormat="1" applyFont="1" applyFill="1" applyBorder="1" applyAlignment="1">
      <alignment horizontal="right"/>
    </xf>
    <xf numFmtId="3" fontId="1" fillId="25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000"/>
  <sheetViews>
    <sheetView tabSelected="1" workbookViewId="0">
      <pane ySplit="9" topLeftCell="A25" activePane="bottomLeft" state="frozen"/>
      <selection pane="bottomLeft" activeCell="C98" sqref="C98"/>
    </sheetView>
  </sheetViews>
  <sheetFormatPr defaultColWidth="14.42578125" defaultRowHeight="15" customHeight="1"/>
  <cols>
    <col min="1" max="1" width="4.85546875" customWidth="1"/>
    <col min="2" max="2" width="19.7109375" customWidth="1"/>
    <col min="3" max="3" width="10.28515625" style="58" customWidth="1"/>
    <col min="4" max="8" width="8.42578125" style="58" customWidth="1"/>
    <col min="9" max="9" width="10.85546875" style="58" customWidth="1"/>
    <col min="10" max="23" width="8.42578125" style="58" customWidth="1"/>
    <col min="24" max="25" width="8.7109375" style="58" customWidth="1"/>
    <col min="26" max="38" width="8.7109375" customWidth="1"/>
  </cols>
  <sheetData>
    <row r="1" spans="1:38" ht="18.75" customHeight="1">
      <c r="A1" s="1" t="s">
        <v>89</v>
      </c>
      <c r="B1" s="2"/>
      <c r="C1" s="54"/>
      <c r="D1" s="54"/>
      <c r="E1" s="54"/>
      <c r="F1" s="54"/>
      <c r="G1" s="54"/>
      <c r="H1" s="54"/>
      <c r="I1" s="77"/>
      <c r="J1" s="77"/>
      <c r="K1" s="77"/>
      <c r="L1" s="77"/>
      <c r="M1" s="54"/>
      <c r="N1" s="54"/>
      <c r="O1" s="54"/>
      <c r="P1" s="54"/>
      <c r="Q1" s="54"/>
      <c r="R1" s="54"/>
      <c r="S1" s="54"/>
      <c r="T1" s="54"/>
      <c r="U1" s="54"/>
      <c r="V1" s="54"/>
      <c r="W1" s="82" t="s">
        <v>0</v>
      </c>
      <c r="X1" s="83"/>
      <c r="Y1" s="5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4"/>
    </row>
    <row r="2" spans="1:38" ht="18.75" customHeight="1">
      <c r="A2" s="59" t="s">
        <v>90</v>
      </c>
      <c r="B2" s="60"/>
      <c r="C2" s="84"/>
      <c r="D2" s="84"/>
      <c r="E2" s="84"/>
      <c r="F2" s="84"/>
      <c r="G2" s="84"/>
      <c r="H2" s="84"/>
      <c r="I2" s="85"/>
      <c r="J2" s="85"/>
      <c r="K2" s="85"/>
      <c r="L2" s="85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4"/>
    </row>
    <row r="3" spans="1:38" ht="18.75" customHeight="1">
      <c r="A3" s="42" t="s">
        <v>85</v>
      </c>
      <c r="B3" s="5"/>
      <c r="C3" s="86"/>
      <c r="D3" s="86"/>
      <c r="E3" s="86"/>
      <c r="F3" s="86"/>
      <c r="G3" s="86"/>
      <c r="H3" s="86"/>
      <c r="I3" s="87"/>
      <c r="J3" s="87"/>
      <c r="K3" s="87"/>
      <c r="L3" s="87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4"/>
    </row>
    <row r="4" spans="1:38" ht="10.5" customHeight="1">
      <c r="A4" s="1"/>
      <c r="B4" s="2"/>
      <c r="C4" s="54"/>
      <c r="D4" s="54"/>
      <c r="E4" s="54"/>
      <c r="F4" s="54"/>
      <c r="G4" s="54"/>
      <c r="H4" s="54"/>
      <c r="I4" s="77"/>
      <c r="J4" s="77"/>
      <c r="K4" s="77"/>
      <c r="L4" s="77"/>
      <c r="M4" s="54"/>
      <c r="N4" s="54"/>
      <c r="O4" s="54"/>
      <c r="P4" s="54"/>
      <c r="Q4" s="54"/>
      <c r="R4" s="54"/>
      <c r="S4" s="54"/>
      <c r="T4" s="54"/>
      <c r="U4" s="54"/>
      <c r="V4" s="88" t="s">
        <v>1</v>
      </c>
      <c r="W4" s="88"/>
      <c r="X4" s="88"/>
      <c r="Y4" s="8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4"/>
    </row>
    <row r="5" spans="1:38" ht="28.5" customHeight="1">
      <c r="A5" s="6" t="s">
        <v>2</v>
      </c>
      <c r="B5" s="6" t="s">
        <v>3</v>
      </c>
      <c r="C5" s="89" t="s">
        <v>4</v>
      </c>
      <c r="D5" s="90"/>
      <c r="E5" s="90"/>
      <c r="F5" s="90"/>
      <c r="G5" s="91"/>
      <c r="H5" s="89" t="s">
        <v>5</v>
      </c>
      <c r="I5" s="92"/>
      <c r="J5" s="92"/>
      <c r="K5" s="92"/>
      <c r="L5" s="92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1"/>
      <c r="Y5" s="93" t="s">
        <v>88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9"/>
    </row>
    <row r="6" spans="1:38" ht="41.25" customHeight="1">
      <c r="A6" s="10"/>
      <c r="B6" s="10"/>
      <c r="C6" s="94" t="s">
        <v>7</v>
      </c>
      <c r="D6" s="95" t="s">
        <v>8</v>
      </c>
      <c r="E6" s="95" t="s">
        <v>9</v>
      </c>
      <c r="F6" s="96" t="s">
        <v>10</v>
      </c>
      <c r="G6" s="96" t="s">
        <v>11</v>
      </c>
      <c r="H6" s="97" t="s">
        <v>12</v>
      </c>
      <c r="I6" s="98"/>
      <c r="J6" s="98"/>
      <c r="K6" s="98"/>
      <c r="L6" s="98"/>
      <c r="M6" s="99" t="s">
        <v>13</v>
      </c>
      <c r="N6" s="90"/>
      <c r="O6" s="90"/>
      <c r="P6" s="91"/>
      <c r="Q6" s="99" t="s">
        <v>14</v>
      </c>
      <c r="R6" s="90"/>
      <c r="S6" s="90"/>
      <c r="T6" s="91"/>
      <c r="U6" s="99" t="s">
        <v>15</v>
      </c>
      <c r="V6" s="90"/>
      <c r="W6" s="90"/>
      <c r="X6" s="91"/>
      <c r="Y6" s="100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9"/>
    </row>
    <row r="7" spans="1:38" ht="33.75" customHeight="1">
      <c r="A7" s="10"/>
      <c r="B7" s="10"/>
      <c r="C7" s="101"/>
      <c r="D7" s="102"/>
      <c r="E7" s="102"/>
      <c r="F7" s="103"/>
      <c r="G7" s="103"/>
      <c r="H7" s="104"/>
      <c r="I7" s="95" t="s">
        <v>16</v>
      </c>
      <c r="J7" s="95" t="s">
        <v>9</v>
      </c>
      <c r="K7" s="95" t="s">
        <v>10</v>
      </c>
      <c r="L7" s="95" t="s">
        <v>11</v>
      </c>
      <c r="M7" s="95" t="s">
        <v>16</v>
      </c>
      <c r="N7" s="95" t="s">
        <v>9</v>
      </c>
      <c r="O7" s="95" t="s">
        <v>10</v>
      </c>
      <c r="P7" s="95" t="s">
        <v>11</v>
      </c>
      <c r="Q7" s="95" t="s">
        <v>16</v>
      </c>
      <c r="R7" s="95" t="s">
        <v>9</v>
      </c>
      <c r="S7" s="95" t="s">
        <v>10</v>
      </c>
      <c r="T7" s="95" t="s">
        <v>11</v>
      </c>
      <c r="U7" s="95" t="s">
        <v>17</v>
      </c>
      <c r="V7" s="95" t="s">
        <v>9</v>
      </c>
      <c r="W7" s="95" t="s">
        <v>18</v>
      </c>
      <c r="X7" s="95" t="s">
        <v>11</v>
      </c>
      <c r="Y7" s="105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  <c r="AL7" s="13"/>
    </row>
    <row r="8" spans="1:38" s="74" customFormat="1" ht="18.75" customHeight="1">
      <c r="A8" s="70" t="s">
        <v>19</v>
      </c>
      <c r="B8" s="70" t="s">
        <v>20</v>
      </c>
      <c r="C8" s="106">
        <f>SUM(D8:G8)</f>
        <v>658484.21600000001</v>
      </c>
      <c r="D8" s="107">
        <f t="shared" ref="D8:G8" si="0">SUM(D9:D22)</f>
        <v>565691.17500000005</v>
      </c>
      <c r="E8" s="107">
        <f t="shared" si="0"/>
        <v>36632.107000000004</v>
      </c>
      <c r="F8" s="107">
        <f t="shared" si="0"/>
        <v>4447</v>
      </c>
      <c r="G8" s="107">
        <f t="shared" si="0"/>
        <v>51713.934000000001</v>
      </c>
      <c r="H8" s="107">
        <f>SUM(M8:X8)</f>
        <v>331039.94600000005</v>
      </c>
      <c r="I8" s="107">
        <f t="shared" ref="I8:L8" si="1">SUM(I9:I22)</f>
        <v>310482.85699999996</v>
      </c>
      <c r="J8" s="107">
        <f t="shared" si="1"/>
        <v>6976.0410000000002</v>
      </c>
      <c r="K8" s="107">
        <f t="shared" si="1"/>
        <v>5909</v>
      </c>
      <c r="L8" s="107">
        <f t="shared" si="1"/>
        <v>7672.0479999999998</v>
      </c>
      <c r="M8" s="107">
        <f t="shared" ref="M8:X8" si="2">SUM(M9:M22)</f>
        <v>53448.967000000004</v>
      </c>
      <c r="N8" s="107">
        <f t="shared" si="2"/>
        <v>1721</v>
      </c>
      <c r="O8" s="107">
        <f t="shared" si="2"/>
        <v>3331</v>
      </c>
      <c r="P8" s="107">
        <f t="shared" si="2"/>
        <v>733.048</v>
      </c>
      <c r="Q8" s="107">
        <f t="shared" si="2"/>
        <v>232297</v>
      </c>
      <c r="R8" s="107">
        <f t="shared" si="2"/>
        <v>131</v>
      </c>
      <c r="S8" s="107">
        <f t="shared" si="2"/>
        <v>527</v>
      </c>
      <c r="T8" s="107">
        <f t="shared" si="2"/>
        <v>89</v>
      </c>
      <c r="U8" s="107">
        <f t="shared" si="2"/>
        <v>24736.89</v>
      </c>
      <c r="V8" s="107">
        <f t="shared" si="2"/>
        <v>5124.0410000000002</v>
      </c>
      <c r="W8" s="107">
        <f t="shared" si="2"/>
        <v>2051</v>
      </c>
      <c r="X8" s="107">
        <f t="shared" si="2"/>
        <v>6850</v>
      </c>
      <c r="Y8" s="108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2"/>
      <c r="AL8" s="73"/>
    </row>
    <row r="9" spans="1:38" ht="18.75" customHeight="1">
      <c r="A9" s="14">
        <v>1</v>
      </c>
      <c r="B9" s="4" t="s">
        <v>21</v>
      </c>
      <c r="C9" s="109">
        <v>33.338000000000001</v>
      </c>
      <c r="D9" s="110">
        <v>29.091999999999999</v>
      </c>
      <c r="E9" s="110">
        <v>4.1710000000000003</v>
      </c>
      <c r="F9" s="110">
        <v>75</v>
      </c>
      <c r="G9" s="110">
        <v>0</v>
      </c>
      <c r="H9" s="109">
        <v>12.688000000000001</v>
      </c>
      <c r="I9" s="109">
        <f>M9+Q9+U9</f>
        <v>12.071</v>
      </c>
      <c r="J9" s="109">
        <f>N9+R9+V9</f>
        <v>617</v>
      </c>
      <c r="K9" s="109">
        <f>O9+S9+W9</f>
        <v>0</v>
      </c>
      <c r="L9" s="109">
        <f>P9+T9+X9</f>
        <v>0</v>
      </c>
      <c r="M9" s="110">
        <v>7.9669999999999996</v>
      </c>
      <c r="N9" s="110">
        <v>85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4.1040000000000001</v>
      </c>
      <c r="V9" s="110">
        <v>532</v>
      </c>
      <c r="W9" s="110">
        <v>0</v>
      </c>
      <c r="X9" s="110">
        <v>0</v>
      </c>
      <c r="Y9" s="11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4"/>
    </row>
    <row r="10" spans="1:38" ht="18.75" customHeight="1">
      <c r="A10" s="61">
        <v>2</v>
      </c>
      <c r="B10" s="62" t="s">
        <v>22</v>
      </c>
      <c r="C10" s="63">
        <v>13650</v>
      </c>
      <c r="D10" s="64">
        <v>13650</v>
      </c>
      <c r="E10" s="64">
        <v>0</v>
      </c>
      <c r="F10" s="64">
        <v>1058</v>
      </c>
      <c r="G10" s="64">
        <v>0</v>
      </c>
      <c r="H10" s="63">
        <v>64786</v>
      </c>
      <c r="I10" s="109">
        <f t="shared" ref="I10:I73" si="3">M10+Q10+U10</f>
        <v>64786</v>
      </c>
      <c r="J10" s="109">
        <f t="shared" ref="J10:J73" si="4">N10+R10+V10</f>
        <v>0</v>
      </c>
      <c r="K10" s="109">
        <f t="shared" ref="K10:K73" si="5">O10+S10+W10</f>
        <v>0</v>
      </c>
      <c r="L10" s="109">
        <f t="shared" ref="L10:L73" si="6">P10+T10+X10</f>
        <v>0</v>
      </c>
      <c r="M10" s="64">
        <v>0</v>
      </c>
      <c r="N10" s="64">
        <v>0</v>
      </c>
      <c r="O10" s="64">
        <v>0</v>
      </c>
      <c r="P10" s="64">
        <v>0</v>
      </c>
      <c r="Q10" s="64">
        <v>62338</v>
      </c>
      <c r="R10" s="64">
        <v>0</v>
      </c>
      <c r="S10" s="64">
        <v>0</v>
      </c>
      <c r="T10" s="64">
        <v>0</v>
      </c>
      <c r="U10" s="64">
        <v>2448</v>
      </c>
      <c r="V10" s="64">
        <v>0</v>
      </c>
      <c r="W10" s="64">
        <v>0</v>
      </c>
      <c r="X10" s="64">
        <v>0</v>
      </c>
      <c r="Y10" s="64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5"/>
      <c r="AL10" s="15"/>
    </row>
    <row r="11" spans="1:38" ht="18.75" customHeight="1">
      <c r="A11" s="14">
        <v>3</v>
      </c>
      <c r="B11" s="4" t="s">
        <v>23</v>
      </c>
      <c r="C11" s="111">
        <f>SUM(D11:G11)</f>
        <v>0</v>
      </c>
      <c r="D11" s="112"/>
      <c r="E11" s="112"/>
      <c r="F11" s="112"/>
      <c r="G11" s="112"/>
      <c r="H11" s="111">
        <f>SUM(M11:X11)</f>
        <v>103852</v>
      </c>
      <c r="I11" s="109">
        <f t="shared" si="3"/>
        <v>103852</v>
      </c>
      <c r="J11" s="109">
        <f t="shared" si="4"/>
        <v>0</v>
      </c>
      <c r="K11" s="109">
        <f t="shared" si="5"/>
        <v>0</v>
      </c>
      <c r="L11" s="109">
        <f t="shared" si="6"/>
        <v>0</v>
      </c>
      <c r="M11" s="112"/>
      <c r="N11" s="112"/>
      <c r="O11" s="112"/>
      <c r="P11" s="112"/>
      <c r="Q11" s="112">
        <v>103852</v>
      </c>
      <c r="R11" s="112"/>
      <c r="S11" s="112"/>
      <c r="T11" s="112"/>
      <c r="U11" s="112"/>
      <c r="V11" s="112"/>
      <c r="W11" s="112"/>
      <c r="X11" s="112"/>
      <c r="Y11" s="11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4"/>
    </row>
    <row r="12" spans="1:38" ht="18.75" customHeight="1">
      <c r="A12" s="14">
        <v>4</v>
      </c>
      <c r="B12" s="4" t="s">
        <v>24</v>
      </c>
      <c r="C12" s="113">
        <v>52997</v>
      </c>
      <c r="D12" s="114">
        <v>39303</v>
      </c>
      <c r="E12" s="114">
        <v>5290</v>
      </c>
      <c r="F12" s="114">
        <v>725</v>
      </c>
      <c r="G12" s="114">
        <v>7679</v>
      </c>
      <c r="H12" s="114">
        <v>27615</v>
      </c>
      <c r="I12" s="109">
        <f t="shared" si="3"/>
        <v>23123</v>
      </c>
      <c r="J12" s="109">
        <f t="shared" si="4"/>
        <v>2219</v>
      </c>
      <c r="K12" s="109">
        <f t="shared" si="5"/>
        <v>844</v>
      </c>
      <c r="L12" s="109">
        <f t="shared" si="6"/>
        <v>1429</v>
      </c>
      <c r="M12" s="114">
        <v>5243</v>
      </c>
      <c r="N12" s="114">
        <v>503</v>
      </c>
      <c r="O12" s="114">
        <v>288</v>
      </c>
      <c r="P12" s="114">
        <v>116</v>
      </c>
      <c r="Q12" s="114">
        <v>14571</v>
      </c>
      <c r="R12" s="114">
        <v>0</v>
      </c>
      <c r="S12" s="114">
        <v>0</v>
      </c>
      <c r="T12" s="114">
        <v>0</v>
      </c>
      <c r="U12" s="114">
        <v>3309</v>
      </c>
      <c r="V12" s="114">
        <v>1716</v>
      </c>
      <c r="W12" s="114">
        <v>556</v>
      </c>
      <c r="X12" s="114">
        <v>1313</v>
      </c>
      <c r="Y12" s="11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4"/>
    </row>
    <row r="13" spans="1:38" ht="18.75" customHeight="1">
      <c r="A13" s="14">
        <v>5</v>
      </c>
      <c r="B13" s="4" t="s">
        <v>25</v>
      </c>
      <c r="C13" s="111">
        <f t="shared" ref="C13:C14" si="7">SUM(D13:G13)</f>
        <v>52385</v>
      </c>
      <c r="D13" s="115">
        <v>34784</v>
      </c>
      <c r="E13" s="116">
        <v>3099</v>
      </c>
      <c r="F13" s="116">
        <v>809</v>
      </c>
      <c r="G13" s="116">
        <v>13693</v>
      </c>
      <c r="H13" s="111">
        <f t="shared" ref="H13:H14" si="8">SUM(M13:X13)</f>
        <v>9856</v>
      </c>
      <c r="I13" s="109">
        <f t="shared" si="3"/>
        <v>5505</v>
      </c>
      <c r="J13" s="109">
        <f t="shared" si="4"/>
        <v>704</v>
      </c>
      <c r="K13" s="109">
        <f t="shared" si="5"/>
        <v>1073</v>
      </c>
      <c r="L13" s="109">
        <f t="shared" si="6"/>
        <v>2574</v>
      </c>
      <c r="M13" s="115">
        <v>3386</v>
      </c>
      <c r="N13" s="116">
        <v>286</v>
      </c>
      <c r="O13" s="116">
        <v>458</v>
      </c>
      <c r="P13" s="116">
        <v>435</v>
      </c>
      <c r="Q13" s="116">
        <v>0</v>
      </c>
      <c r="R13" s="116">
        <v>0</v>
      </c>
      <c r="S13" s="116">
        <v>0</v>
      </c>
      <c r="T13" s="116">
        <v>0</v>
      </c>
      <c r="U13" s="116">
        <v>2119</v>
      </c>
      <c r="V13" s="116">
        <v>418</v>
      </c>
      <c r="W13" s="116">
        <v>615</v>
      </c>
      <c r="X13" s="116">
        <v>2139</v>
      </c>
      <c r="Y13" s="11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4"/>
    </row>
    <row r="14" spans="1:38" ht="18.75" customHeight="1">
      <c r="A14" s="14">
        <v>6</v>
      </c>
      <c r="B14" s="4" t="s">
        <v>26</v>
      </c>
      <c r="C14" s="111">
        <f t="shared" si="7"/>
        <v>21810</v>
      </c>
      <c r="D14" s="112">
        <v>21810</v>
      </c>
      <c r="E14" s="112"/>
      <c r="F14" s="112"/>
      <c r="G14" s="112"/>
      <c r="H14" s="111">
        <f t="shared" si="8"/>
        <v>17200</v>
      </c>
      <c r="I14" s="109">
        <f t="shared" si="3"/>
        <v>17200</v>
      </c>
      <c r="J14" s="109">
        <f t="shared" si="4"/>
        <v>0</v>
      </c>
      <c r="K14" s="109">
        <f t="shared" si="5"/>
        <v>0</v>
      </c>
      <c r="L14" s="109">
        <f t="shared" si="6"/>
        <v>0</v>
      </c>
      <c r="M14" s="112">
        <v>1059</v>
      </c>
      <c r="N14" s="112"/>
      <c r="O14" s="112"/>
      <c r="P14" s="112"/>
      <c r="Q14" s="112">
        <v>15374</v>
      </c>
      <c r="R14" s="112"/>
      <c r="S14" s="112"/>
      <c r="T14" s="112"/>
      <c r="U14" s="112">
        <v>767</v>
      </c>
      <c r="V14" s="112"/>
      <c r="W14" s="112"/>
      <c r="X14" s="112"/>
      <c r="Y14" s="11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4"/>
    </row>
    <row r="15" spans="1:38" ht="18.75" customHeight="1">
      <c r="A15" s="43">
        <v>7</v>
      </c>
      <c r="B15" s="44" t="s">
        <v>27</v>
      </c>
      <c r="C15" s="45">
        <v>13896</v>
      </c>
      <c r="D15" s="46">
        <v>11253</v>
      </c>
      <c r="E15" s="46">
        <v>2643</v>
      </c>
      <c r="F15" s="46"/>
      <c r="G15" s="46"/>
      <c r="H15" s="46">
        <v>11271</v>
      </c>
      <c r="I15" s="109">
        <f t="shared" si="3"/>
        <v>10644</v>
      </c>
      <c r="J15" s="109">
        <f t="shared" si="4"/>
        <v>627</v>
      </c>
      <c r="K15" s="109">
        <f t="shared" si="5"/>
        <v>0</v>
      </c>
      <c r="L15" s="109">
        <f t="shared" si="6"/>
        <v>0</v>
      </c>
      <c r="M15" s="117">
        <v>10011</v>
      </c>
      <c r="N15" s="117">
        <v>231</v>
      </c>
      <c r="O15" s="117"/>
      <c r="P15" s="117"/>
      <c r="Q15" s="117"/>
      <c r="R15" s="117"/>
      <c r="S15" s="117"/>
      <c r="T15" s="117"/>
      <c r="U15" s="117">
        <v>633</v>
      </c>
      <c r="V15" s="117">
        <v>396</v>
      </c>
      <c r="W15" s="117"/>
      <c r="X15" s="117"/>
      <c r="Y15" s="11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20"/>
      <c r="AL15" s="18"/>
    </row>
    <row r="16" spans="1:38" ht="18.75" customHeight="1">
      <c r="A16" s="14">
        <v>8</v>
      </c>
      <c r="B16" s="4" t="s">
        <v>28</v>
      </c>
      <c r="C16" s="111">
        <f t="shared" ref="C16:C17" si="9">SUM(D16:G16)</f>
        <v>209615</v>
      </c>
      <c r="D16" s="112">
        <v>167168</v>
      </c>
      <c r="E16" s="112">
        <v>12270</v>
      </c>
      <c r="F16" s="112">
        <v>56</v>
      </c>
      <c r="G16" s="112">
        <v>30121</v>
      </c>
      <c r="H16" s="111">
        <f t="shared" ref="H16:H17" si="10">SUM(M16:X16)</f>
        <v>25378</v>
      </c>
      <c r="I16" s="109">
        <f t="shared" si="3"/>
        <v>22214</v>
      </c>
      <c r="J16" s="109">
        <f t="shared" si="4"/>
        <v>1658</v>
      </c>
      <c r="K16" s="109">
        <f t="shared" si="5"/>
        <v>263</v>
      </c>
      <c r="L16" s="109">
        <f t="shared" si="6"/>
        <v>1243</v>
      </c>
      <c r="M16" s="112">
        <v>3712</v>
      </c>
      <c r="N16" s="112">
        <v>248</v>
      </c>
      <c r="O16" s="112">
        <v>26</v>
      </c>
      <c r="P16" s="112">
        <v>180</v>
      </c>
      <c r="Q16" s="112">
        <v>3216</v>
      </c>
      <c r="R16" s="112">
        <v>0</v>
      </c>
      <c r="S16" s="112">
        <v>117</v>
      </c>
      <c r="T16" s="112">
        <v>0</v>
      </c>
      <c r="U16" s="112">
        <v>15286</v>
      </c>
      <c r="V16" s="112">
        <v>1410</v>
      </c>
      <c r="W16" s="112">
        <v>120</v>
      </c>
      <c r="X16" s="112">
        <v>1063</v>
      </c>
      <c r="Y16" s="11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3"/>
      <c r="AL16" s="4"/>
    </row>
    <row r="17" spans="1:38" ht="18.75" customHeight="1">
      <c r="A17" s="21">
        <v>9</v>
      </c>
      <c r="B17" s="22" t="s">
        <v>29</v>
      </c>
      <c r="C17" s="118">
        <f t="shared" si="9"/>
        <v>105878</v>
      </c>
      <c r="D17" s="65">
        <v>100082</v>
      </c>
      <c r="E17" s="64">
        <v>5796</v>
      </c>
      <c r="F17" s="119"/>
      <c r="G17" s="119"/>
      <c r="H17" s="118">
        <f t="shared" si="10"/>
        <v>19882</v>
      </c>
      <c r="I17" s="109">
        <f t="shared" si="3"/>
        <v>16831</v>
      </c>
      <c r="J17" s="109">
        <f t="shared" si="4"/>
        <v>0</v>
      </c>
      <c r="K17" s="109">
        <f t="shared" si="5"/>
        <v>3051</v>
      </c>
      <c r="L17" s="109">
        <f t="shared" si="6"/>
        <v>0</v>
      </c>
      <c r="M17" s="119">
        <v>16831</v>
      </c>
      <c r="N17" s="119"/>
      <c r="O17" s="119">
        <v>2415</v>
      </c>
      <c r="P17" s="119">
        <v>0</v>
      </c>
      <c r="Q17" s="119"/>
      <c r="R17" s="119"/>
      <c r="S17" s="119">
        <v>410</v>
      </c>
      <c r="T17" s="119">
        <v>0</v>
      </c>
      <c r="U17" s="119"/>
      <c r="V17" s="119"/>
      <c r="W17" s="119">
        <v>226</v>
      </c>
      <c r="X17" s="119">
        <v>0</v>
      </c>
      <c r="Y17" s="119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2"/>
    </row>
    <row r="18" spans="1:38" ht="18.75" customHeight="1">
      <c r="A18" s="14">
        <v>10</v>
      </c>
      <c r="B18" s="4" t="s">
        <v>30</v>
      </c>
      <c r="C18" s="120">
        <v>61.365000000000002</v>
      </c>
      <c r="D18" s="121">
        <v>55.073</v>
      </c>
      <c r="E18" s="121">
        <v>3.117</v>
      </c>
      <c r="F18" s="121">
        <v>241</v>
      </c>
      <c r="G18" s="121">
        <v>2.9340000000000002</v>
      </c>
      <c r="H18" s="121">
        <v>5.1989999999999998</v>
      </c>
      <c r="I18" s="109">
        <f t="shared" si="3"/>
        <v>157.60400000000001</v>
      </c>
      <c r="J18" s="109">
        <f t="shared" si="4"/>
        <v>261.041</v>
      </c>
      <c r="K18" s="109">
        <f t="shared" si="5"/>
        <v>585</v>
      </c>
      <c r="L18" s="109">
        <f t="shared" si="6"/>
        <v>555</v>
      </c>
      <c r="M18" s="121">
        <v>155</v>
      </c>
      <c r="N18" s="121">
        <v>260</v>
      </c>
      <c r="O18" s="121">
        <v>144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2.6040000000000001</v>
      </c>
      <c r="V18" s="121">
        <v>1.0409999999999999</v>
      </c>
      <c r="W18" s="121">
        <v>441</v>
      </c>
      <c r="X18" s="121">
        <v>555</v>
      </c>
      <c r="Y18" s="11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  <c r="AL18" s="4"/>
    </row>
    <row r="19" spans="1:38" ht="18.75" customHeight="1">
      <c r="A19" s="14">
        <v>11</v>
      </c>
      <c r="B19" s="4" t="s">
        <v>31</v>
      </c>
      <c r="C19" s="111">
        <f t="shared" ref="C19:C20" si="11">SUM(D19:G19)</f>
        <v>68301</v>
      </c>
      <c r="D19" s="112">
        <v>61817</v>
      </c>
      <c r="E19" s="112">
        <v>5094</v>
      </c>
      <c r="F19" s="112">
        <v>1390</v>
      </c>
      <c r="G19" s="112"/>
      <c r="H19" s="111">
        <f t="shared" ref="H19:H20" si="12">SUM(M19:X19)</f>
        <v>6828</v>
      </c>
      <c r="I19" s="109">
        <f t="shared" si="3"/>
        <v>6828</v>
      </c>
      <c r="J19" s="109">
        <f t="shared" si="4"/>
        <v>0</v>
      </c>
      <c r="K19" s="109">
        <f t="shared" si="5"/>
        <v>0</v>
      </c>
      <c r="L19" s="109">
        <f t="shared" si="6"/>
        <v>0</v>
      </c>
      <c r="M19" s="112">
        <v>6281</v>
      </c>
      <c r="N19" s="112"/>
      <c r="O19" s="112"/>
      <c r="P19" s="112"/>
      <c r="Q19" s="112">
        <v>547</v>
      </c>
      <c r="R19" s="112"/>
      <c r="S19" s="112"/>
      <c r="T19" s="112"/>
      <c r="U19" s="112"/>
      <c r="V19" s="112"/>
      <c r="W19" s="112"/>
      <c r="X19" s="112"/>
      <c r="Y19" s="11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  <c r="AL19" s="4"/>
    </row>
    <row r="20" spans="1:38" ht="18.75" customHeight="1">
      <c r="A20" s="14">
        <v>12</v>
      </c>
      <c r="B20" s="4" t="s">
        <v>32</v>
      </c>
      <c r="C20" s="111">
        <f t="shared" si="11"/>
        <v>95510</v>
      </c>
      <c r="D20" s="112">
        <v>93301</v>
      </c>
      <c r="E20" s="112">
        <v>2209</v>
      </c>
      <c r="F20" s="112"/>
      <c r="G20" s="112"/>
      <c r="H20" s="111">
        <f t="shared" si="12"/>
        <v>33422</v>
      </c>
      <c r="I20" s="109">
        <f t="shared" si="3"/>
        <v>32399</v>
      </c>
      <c r="J20" s="109">
        <f t="shared" si="4"/>
        <v>0</v>
      </c>
      <c r="K20" s="109">
        <f t="shared" si="5"/>
        <v>0</v>
      </c>
      <c r="L20" s="109">
        <f t="shared" si="6"/>
        <v>1023</v>
      </c>
      <c r="M20" s="112"/>
      <c r="N20" s="112"/>
      <c r="O20" s="112"/>
      <c r="P20" s="112"/>
      <c r="Q20" s="112">
        <v>32399</v>
      </c>
      <c r="R20" s="112"/>
      <c r="S20" s="112"/>
      <c r="T20" s="112"/>
      <c r="U20" s="112"/>
      <c r="V20" s="112"/>
      <c r="W20" s="112"/>
      <c r="X20" s="112">
        <v>1023</v>
      </c>
      <c r="Y20" s="11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  <c r="AL20" s="4"/>
    </row>
    <row r="21" spans="1:38" ht="18.75" customHeight="1">
      <c r="A21" s="14">
        <v>13</v>
      </c>
      <c r="B21" s="4" t="s">
        <v>33</v>
      </c>
      <c r="C21" s="66">
        <v>42.14</v>
      </c>
      <c r="D21" s="64">
        <v>39.01</v>
      </c>
      <c r="E21" s="64">
        <v>2.819</v>
      </c>
      <c r="F21" s="64">
        <v>93</v>
      </c>
      <c r="G21" s="64">
        <v>218</v>
      </c>
      <c r="H21" s="63">
        <v>5.484</v>
      </c>
      <c r="I21" s="109">
        <f t="shared" si="3"/>
        <v>450.18200000000002</v>
      </c>
      <c r="J21" s="109">
        <f t="shared" si="4"/>
        <v>878</v>
      </c>
      <c r="K21" s="109">
        <f t="shared" si="5"/>
        <v>93</v>
      </c>
      <c r="L21" s="109">
        <f t="shared" si="6"/>
        <v>836.048</v>
      </c>
      <c r="M21" s="64">
        <v>449</v>
      </c>
      <c r="N21" s="64">
        <v>108</v>
      </c>
      <c r="O21" s="64">
        <v>0</v>
      </c>
      <c r="P21" s="64">
        <v>2.048</v>
      </c>
      <c r="Q21" s="64">
        <v>0</v>
      </c>
      <c r="R21" s="64">
        <v>131</v>
      </c>
      <c r="S21" s="64">
        <v>0</v>
      </c>
      <c r="T21" s="64">
        <v>89</v>
      </c>
      <c r="U21" s="64">
        <v>1.1819999999999999</v>
      </c>
      <c r="V21" s="64">
        <v>639</v>
      </c>
      <c r="W21" s="64">
        <v>93</v>
      </c>
      <c r="X21" s="64">
        <v>745</v>
      </c>
      <c r="Y21" s="11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  <c r="AL21" s="4"/>
    </row>
    <row r="22" spans="1:38" ht="18.75" customHeight="1">
      <c r="A22" s="14">
        <v>14</v>
      </c>
      <c r="B22" s="4" t="s">
        <v>34</v>
      </c>
      <c r="C22" s="111">
        <f t="shared" ref="C22:C24" si="13">SUM(D22:G22)</f>
        <v>22621</v>
      </c>
      <c r="D22" s="112">
        <v>22400</v>
      </c>
      <c r="E22" s="112">
        <v>221</v>
      </c>
      <c r="F22" s="112"/>
      <c r="G22" s="112"/>
      <c r="H22" s="111">
        <f t="shared" ref="H22:H24" si="14">SUM(M22:X22)</f>
        <v>6505</v>
      </c>
      <c r="I22" s="109">
        <f t="shared" si="3"/>
        <v>6481</v>
      </c>
      <c r="J22" s="109">
        <f t="shared" si="4"/>
        <v>12</v>
      </c>
      <c r="K22" s="109">
        <f t="shared" si="5"/>
        <v>0</v>
      </c>
      <c r="L22" s="109">
        <f t="shared" si="6"/>
        <v>12</v>
      </c>
      <c r="M22" s="112">
        <v>6314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167</v>
      </c>
      <c r="V22" s="112">
        <v>12</v>
      </c>
      <c r="W22" s="112">
        <v>0</v>
      </c>
      <c r="X22" s="112">
        <v>12</v>
      </c>
      <c r="Y22" s="11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  <c r="AL22" s="4"/>
    </row>
    <row r="23" spans="1:38" s="74" customFormat="1" ht="18.75" customHeight="1">
      <c r="A23" s="75" t="s">
        <v>35</v>
      </c>
      <c r="B23" s="75" t="s">
        <v>36</v>
      </c>
      <c r="C23" s="122">
        <f t="shared" si="13"/>
        <v>766683.87999999989</v>
      </c>
      <c r="D23" s="107">
        <f t="shared" ref="D23:U23" si="15">SUM(D24:D37)</f>
        <v>740233.48299999989</v>
      </c>
      <c r="E23" s="107">
        <f t="shared" si="15"/>
        <v>0</v>
      </c>
      <c r="F23" s="107">
        <f t="shared" si="15"/>
        <v>6885.3969999999999</v>
      </c>
      <c r="G23" s="107">
        <f t="shared" si="15"/>
        <v>19565</v>
      </c>
      <c r="H23" s="107">
        <f t="shared" si="15"/>
        <v>496405.158</v>
      </c>
      <c r="I23" s="107">
        <f t="shared" si="15"/>
        <v>488222.902</v>
      </c>
      <c r="J23" s="107">
        <f t="shared" si="15"/>
        <v>0</v>
      </c>
      <c r="K23" s="107">
        <f t="shared" si="15"/>
        <v>7242.2219999999998</v>
      </c>
      <c r="L23" s="107">
        <f t="shared" si="15"/>
        <v>2218.2039999999997</v>
      </c>
      <c r="M23" s="107">
        <f t="shared" si="15"/>
        <v>260034.277</v>
      </c>
      <c r="N23" s="107">
        <f t="shared" si="15"/>
        <v>0</v>
      </c>
      <c r="O23" s="107">
        <f t="shared" si="15"/>
        <v>4531</v>
      </c>
      <c r="P23" s="107">
        <f t="shared" si="15"/>
        <v>806</v>
      </c>
      <c r="Q23" s="107">
        <f t="shared" si="15"/>
        <v>58877</v>
      </c>
      <c r="R23" s="107">
        <f t="shared" si="15"/>
        <v>0</v>
      </c>
      <c r="S23" s="107">
        <f t="shared" si="15"/>
        <v>197</v>
      </c>
      <c r="T23" s="107">
        <f t="shared" si="15"/>
        <v>0</v>
      </c>
      <c r="U23" s="107">
        <f t="shared" si="15"/>
        <v>169311.625</v>
      </c>
      <c r="V23" s="107">
        <f t="shared" ref="V23:X23" si="16">SUM(V24:V37)</f>
        <v>0</v>
      </c>
      <c r="W23" s="107">
        <f t="shared" si="16"/>
        <v>2514.2220000000002</v>
      </c>
      <c r="X23" s="107">
        <f t="shared" si="16"/>
        <v>1412.204</v>
      </c>
      <c r="Y23" s="108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2"/>
      <c r="AL23" s="73"/>
    </row>
    <row r="24" spans="1:38" ht="18.75" customHeight="1">
      <c r="A24" s="14">
        <v>1</v>
      </c>
      <c r="B24" s="4" t="s">
        <v>21</v>
      </c>
      <c r="C24" s="111">
        <f t="shared" si="13"/>
        <v>36500</v>
      </c>
      <c r="D24" s="112">
        <v>36500</v>
      </c>
      <c r="E24" s="112">
        <v>0</v>
      </c>
      <c r="F24" s="112">
        <v>0</v>
      </c>
      <c r="G24" s="112">
        <v>0</v>
      </c>
      <c r="H24" s="111">
        <f t="shared" si="14"/>
        <v>10986</v>
      </c>
      <c r="I24" s="109">
        <f t="shared" si="3"/>
        <v>10113</v>
      </c>
      <c r="J24" s="109">
        <f t="shared" si="4"/>
        <v>0</v>
      </c>
      <c r="K24" s="109">
        <f t="shared" si="5"/>
        <v>873</v>
      </c>
      <c r="L24" s="109">
        <f t="shared" si="6"/>
        <v>0</v>
      </c>
      <c r="M24" s="112">
        <v>6122</v>
      </c>
      <c r="N24" s="112">
        <v>0</v>
      </c>
      <c r="O24" s="112">
        <v>389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3991</v>
      </c>
      <c r="V24" s="112">
        <v>0</v>
      </c>
      <c r="W24" s="112">
        <v>484</v>
      </c>
      <c r="X24" s="112">
        <v>0</v>
      </c>
      <c r="Y24" s="11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  <c r="AL24" s="4"/>
    </row>
    <row r="25" spans="1:38" ht="18.75" customHeight="1">
      <c r="A25" s="61">
        <v>2</v>
      </c>
      <c r="B25" s="62" t="s">
        <v>22</v>
      </c>
      <c r="C25" s="63">
        <v>9075</v>
      </c>
      <c r="D25" s="64">
        <v>9075</v>
      </c>
      <c r="E25" s="64"/>
      <c r="F25" s="64">
        <v>3300</v>
      </c>
      <c r="G25" s="64"/>
      <c r="H25" s="63">
        <v>30359</v>
      </c>
      <c r="I25" s="109">
        <f t="shared" si="3"/>
        <v>30359</v>
      </c>
      <c r="J25" s="109">
        <f t="shared" si="4"/>
        <v>0</v>
      </c>
      <c r="K25" s="109">
        <f t="shared" si="5"/>
        <v>0</v>
      </c>
      <c r="L25" s="109">
        <f t="shared" si="6"/>
        <v>0</v>
      </c>
      <c r="M25" s="64"/>
      <c r="N25" s="64"/>
      <c r="O25" s="64"/>
      <c r="P25" s="64"/>
      <c r="Q25" s="64">
        <v>29497</v>
      </c>
      <c r="R25" s="64"/>
      <c r="S25" s="64"/>
      <c r="T25" s="64"/>
      <c r="U25" s="64">
        <v>862</v>
      </c>
      <c r="V25" s="64"/>
      <c r="W25" s="64"/>
      <c r="X25" s="64"/>
      <c r="Y25" s="64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5"/>
      <c r="AL25" s="15"/>
    </row>
    <row r="26" spans="1:38" ht="18.75" customHeight="1">
      <c r="A26" s="14">
        <v>3</v>
      </c>
      <c r="B26" s="4" t="s">
        <v>23</v>
      </c>
      <c r="C26" s="111">
        <f>SUM(D26:G26)</f>
        <v>0</v>
      </c>
      <c r="D26" s="112"/>
      <c r="E26" s="112"/>
      <c r="F26" s="112"/>
      <c r="G26" s="112"/>
      <c r="H26" s="111">
        <f>SUM(M26:X26)</f>
        <v>0</v>
      </c>
      <c r="I26" s="109">
        <f t="shared" si="3"/>
        <v>0</v>
      </c>
      <c r="J26" s="109">
        <f t="shared" si="4"/>
        <v>0</v>
      </c>
      <c r="K26" s="109">
        <f t="shared" si="5"/>
        <v>0</v>
      </c>
      <c r="L26" s="109">
        <f t="shared" si="6"/>
        <v>0</v>
      </c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  <c r="AL26" s="4"/>
    </row>
    <row r="27" spans="1:38" ht="18.75" customHeight="1">
      <c r="A27" s="14">
        <v>4</v>
      </c>
      <c r="B27" s="4" t="s">
        <v>24</v>
      </c>
      <c r="C27" s="113">
        <v>70303</v>
      </c>
      <c r="D27" s="114">
        <v>53658</v>
      </c>
      <c r="E27" s="114">
        <v>0</v>
      </c>
      <c r="F27" s="114">
        <v>1165</v>
      </c>
      <c r="G27" s="114">
        <v>15480</v>
      </c>
      <c r="H27" s="114">
        <v>4982</v>
      </c>
      <c r="I27" s="109">
        <f t="shared" si="3"/>
        <v>3559</v>
      </c>
      <c r="J27" s="109">
        <f t="shared" si="4"/>
        <v>0</v>
      </c>
      <c r="K27" s="109">
        <f t="shared" si="5"/>
        <v>258</v>
      </c>
      <c r="L27" s="109">
        <f t="shared" si="6"/>
        <v>1165</v>
      </c>
      <c r="M27" s="114">
        <v>2571</v>
      </c>
      <c r="N27" s="114">
        <v>0</v>
      </c>
      <c r="O27" s="114">
        <v>204</v>
      </c>
      <c r="P27" s="114">
        <v>554</v>
      </c>
      <c r="Q27" s="114">
        <v>0</v>
      </c>
      <c r="R27" s="114">
        <v>0</v>
      </c>
      <c r="S27" s="114">
        <v>0</v>
      </c>
      <c r="T27" s="114">
        <v>0</v>
      </c>
      <c r="U27" s="114">
        <v>988</v>
      </c>
      <c r="V27" s="114">
        <v>0</v>
      </c>
      <c r="W27" s="114">
        <v>54</v>
      </c>
      <c r="X27" s="114">
        <v>611</v>
      </c>
      <c r="Y27" s="11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  <c r="AL27" s="4"/>
    </row>
    <row r="28" spans="1:38" ht="18.75" customHeight="1">
      <c r="A28" s="14">
        <v>5</v>
      </c>
      <c r="B28" s="4" t="s">
        <v>25</v>
      </c>
      <c r="C28" s="111">
        <f t="shared" ref="C28:C32" si="17">SUM(D28:G28)</f>
        <v>55176</v>
      </c>
      <c r="D28" s="65">
        <v>51301</v>
      </c>
      <c r="E28" s="64">
        <v>0</v>
      </c>
      <c r="F28" s="64">
        <v>319</v>
      </c>
      <c r="G28" s="64">
        <v>3556</v>
      </c>
      <c r="H28" s="111">
        <f t="shared" ref="H28:H32" si="18">SUM(M28:X28)</f>
        <v>4954</v>
      </c>
      <c r="I28" s="109">
        <f t="shared" si="3"/>
        <v>4830</v>
      </c>
      <c r="J28" s="109">
        <f t="shared" si="4"/>
        <v>0</v>
      </c>
      <c r="K28" s="109">
        <f t="shared" si="5"/>
        <v>104</v>
      </c>
      <c r="L28" s="109">
        <f t="shared" si="6"/>
        <v>20</v>
      </c>
      <c r="M28" s="65">
        <v>4285</v>
      </c>
      <c r="N28" s="64">
        <v>0</v>
      </c>
      <c r="O28" s="64">
        <v>20</v>
      </c>
      <c r="P28" s="64">
        <v>20</v>
      </c>
      <c r="Q28" s="64">
        <v>0</v>
      </c>
      <c r="R28" s="64">
        <v>0</v>
      </c>
      <c r="S28" s="64">
        <v>0</v>
      </c>
      <c r="T28" s="64">
        <v>0</v>
      </c>
      <c r="U28" s="64">
        <v>545</v>
      </c>
      <c r="V28" s="64">
        <v>0</v>
      </c>
      <c r="W28" s="64">
        <v>84</v>
      </c>
      <c r="X28" s="64">
        <v>0</v>
      </c>
      <c r="Y28" s="11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  <c r="AL28" s="4"/>
    </row>
    <row r="29" spans="1:38" ht="18.75" customHeight="1">
      <c r="A29" s="14">
        <v>6</v>
      </c>
      <c r="B29" s="4" t="s">
        <v>26</v>
      </c>
      <c r="C29" s="111">
        <f t="shared" si="17"/>
        <v>30818</v>
      </c>
      <c r="D29" s="112">
        <v>30818</v>
      </c>
      <c r="E29" s="112"/>
      <c r="F29" s="112"/>
      <c r="G29" s="112"/>
      <c r="H29" s="111">
        <f t="shared" si="18"/>
        <v>15859</v>
      </c>
      <c r="I29" s="109">
        <f t="shared" si="3"/>
        <v>15859</v>
      </c>
      <c r="J29" s="109">
        <f t="shared" si="4"/>
        <v>0</v>
      </c>
      <c r="K29" s="109">
        <f t="shared" si="5"/>
        <v>0</v>
      </c>
      <c r="L29" s="109">
        <f t="shared" si="6"/>
        <v>0</v>
      </c>
      <c r="M29" s="112">
        <v>1589</v>
      </c>
      <c r="N29" s="112"/>
      <c r="O29" s="112"/>
      <c r="P29" s="112"/>
      <c r="Q29" s="112">
        <v>13452</v>
      </c>
      <c r="R29" s="112"/>
      <c r="S29" s="112"/>
      <c r="T29" s="112"/>
      <c r="U29" s="112">
        <v>818</v>
      </c>
      <c r="V29" s="112"/>
      <c r="W29" s="112"/>
      <c r="X29" s="112"/>
      <c r="Y29" s="11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3"/>
      <c r="AL29" s="4"/>
    </row>
    <row r="30" spans="1:38" ht="18.75" customHeight="1">
      <c r="A30" s="50">
        <v>7</v>
      </c>
      <c r="B30" s="51" t="s">
        <v>27</v>
      </c>
      <c r="C30" s="123">
        <f t="shared" si="17"/>
        <v>18242</v>
      </c>
      <c r="D30" s="123">
        <v>17809</v>
      </c>
      <c r="E30" s="123"/>
      <c r="F30" s="123"/>
      <c r="G30" s="123">
        <v>433</v>
      </c>
      <c r="H30" s="123">
        <f t="shared" si="18"/>
        <v>3756</v>
      </c>
      <c r="I30" s="109">
        <f t="shared" si="3"/>
        <v>3756</v>
      </c>
      <c r="J30" s="109">
        <f t="shared" si="4"/>
        <v>0</v>
      </c>
      <c r="K30" s="109">
        <f t="shared" si="5"/>
        <v>0</v>
      </c>
      <c r="L30" s="109">
        <f t="shared" si="6"/>
        <v>0</v>
      </c>
      <c r="M30" s="123">
        <v>2076</v>
      </c>
      <c r="N30" s="123"/>
      <c r="O30" s="123"/>
      <c r="P30" s="123"/>
      <c r="Q30" s="123"/>
      <c r="R30" s="123"/>
      <c r="S30" s="123"/>
      <c r="T30" s="123"/>
      <c r="U30" s="123">
        <v>1680</v>
      </c>
      <c r="V30" s="123"/>
      <c r="W30" s="123"/>
      <c r="X30" s="123"/>
      <c r="Y30" s="123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39"/>
    </row>
    <row r="31" spans="1:38" ht="18.75" customHeight="1">
      <c r="A31" s="49"/>
      <c r="B31" s="44" t="s">
        <v>28</v>
      </c>
      <c r="C31" s="117">
        <f t="shared" si="17"/>
        <v>210061</v>
      </c>
      <c r="D31" s="124">
        <v>210061</v>
      </c>
      <c r="E31" s="117"/>
      <c r="F31" s="117"/>
      <c r="G31" s="117"/>
      <c r="H31" s="117">
        <f t="shared" si="18"/>
        <v>371688</v>
      </c>
      <c r="I31" s="109">
        <f t="shared" si="3"/>
        <v>371559</v>
      </c>
      <c r="J31" s="109">
        <f t="shared" si="4"/>
        <v>0</v>
      </c>
      <c r="K31" s="109">
        <f t="shared" si="5"/>
        <v>0</v>
      </c>
      <c r="L31" s="109">
        <f t="shared" si="6"/>
        <v>129</v>
      </c>
      <c r="M31" s="117">
        <v>211169</v>
      </c>
      <c r="N31" s="117"/>
      <c r="O31" s="117"/>
      <c r="P31" s="117">
        <v>40</v>
      </c>
      <c r="Q31" s="117"/>
      <c r="R31" s="117"/>
      <c r="S31" s="117"/>
      <c r="T31" s="117"/>
      <c r="U31" s="117">
        <v>160390</v>
      </c>
      <c r="V31" s="117"/>
      <c r="W31" s="117"/>
      <c r="X31" s="117">
        <v>89</v>
      </c>
      <c r="Y31" s="117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0"/>
      <c r="AL31" s="18"/>
    </row>
    <row r="32" spans="1:38" ht="18.75" customHeight="1">
      <c r="A32" s="21">
        <v>9</v>
      </c>
      <c r="B32" s="22" t="s">
        <v>29</v>
      </c>
      <c r="C32" s="118">
        <f t="shared" si="17"/>
        <v>106987</v>
      </c>
      <c r="D32" s="65">
        <v>106987</v>
      </c>
      <c r="E32" s="64"/>
      <c r="F32" s="119"/>
      <c r="G32" s="119"/>
      <c r="H32" s="118">
        <f t="shared" si="18"/>
        <v>22044</v>
      </c>
      <c r="I32" s="109">
        <f t="shared" si="3"/>
        <v>16831</v>
      </c>
      <c r="J32" s="109">
        <f t="shared" si="4"/>
        <v>0</v>
      </c>
      <c r="K32" s="109">
        <f t="shared" si="5"/>
        <v>4948</v>
      </c>
      <c r="L32" s="109">
        <f t="shared" si="6"/>
        <v>265</v>
      </c>
      <c r="M32" s="119">
        <v>16831</v>
      </c>
      <c r="N32" s="119"/>
      <c r="O32" s="119">
        <v>3403</v>
      </c>
      <c r="P32" s="119">
        <v>132</v>
      </c>
      <c r="Q32" s="119"/>
      <c r="R32" s="119"/>
      <c r="S32" s="119">
        <v>0</v>
      </c>
      <c r="T32" s="119">
        <v>0</v>
      </c>
      <c r="U32" s="119"/>
      <c r="V32" s="119"/>
      <c r="W32" s="119">
        <v>1545</v>
      </c>
      <c r="X32" s="119">
        <v>133</v>
      </c>
      <c r="Y32" s="119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22"/>
    </row>
    <row r="33" spans="1:38" ht="18.75" customHeight="1">
      <c r="A33" s="14">
        <v>10</v>
      </c>
      <c r="B33" s="4" t="s">
        <v>30</v>
      </c>
      <c r="C33" s="120">
        <v>63.744</v>
      </c>
      <c r="D33" s="125">
        <v>58.091999999999999</v>
      </c>
      <c r="E33" s="125">
        <v>0</v>
      </c>
      <c r="F33" s="125">
        <v>0</v>
      </c>
      <c r="G33" s="125">
        <v>0</v>
      </c>
      <c r="H33" s="125">
        <v>3.0179999999999998</v>
      </c>
      <c r="I33" s="109">
        <f t="shared" si="3"/>
        <v>71.606999999999999</v>
      </c>
      <c r="J33" s="109">
        <f t="shared" si="4"/>
        <v>0</v>
      </c>
      <c r="K33" s="109">
        <f t="shared" si="5"/>
        <v>542.76800000000003</v>
      </c>
      <c r="L33" s="109">
        <f t="shared" si="6"/>
        <v>87.203999999999994</v>
      </c>
      <c r="M33" s="125">
        <v>70</v>
      </c>
      <c r="N33" s="125">
        <v>0</v>
      </c>
      <c r="O33" s="125">
        <v>0</v>
      </c>
      <c r="P33" s="125">
        <v>0</v>
      </c>
      <c r="Q33" s="125">
        <v>0</v>
      </c>
      <c r="R33" s="121">
        <v>0</v>
      </c>
      <c r="S33" s="121">
        <v>197</v>
      </c>
      <c r="T33" s="121">
        <v>0</v>
      </c>
      <c r="U33" s="121">
        <v>1.607</v>
      </c>
      <c r="V33" s="121">
        <v>0</v>
      </c>
      <c r="W33" s="121">
        <v>345.76799999999997</v>
      </c>
      <c r="X33" s="121">
        <v>87.203999999999994</v>
      </c>
      <c r="Y33" s="11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4"/>
    </row>
    <row r="34" spans="1:38" ht="18.75" customHeight="1">
      <c r="A34" s="14">
        <v>11</v>
      </c>
      <c r="B34" s="4" t="s">
        <v>31</v>
      </c>
      <c r="C34" s="111">
        <f t="shared" ref="C34:C35" si="19">SUM(D34:G34)</f>
        <v>86852</v>
      </c>
      <c r="D34" s="112">
        <v>84752</v>
      </c>
      <c r="E34" s="112"/>
      <c r="F34" s="112">
        <v>2100</v>
      </c>
      <c r="G34" s="112"/>
      <c r="H34" s="111">
        <f t="shared" ref="H34:H35" si="20">SUM(M34:X34)</f>
        <v>10210</v>
      </c>
      <c r="I34" s="109">
        <f t="shared" si="3"/>
        <v>10210</v>
      </c>
      <c r="J34" s="109">
        <f t="shared" si="4"/>
        <v>0</v>
      </c>
      <c r="K34" s="109">
        <f t="shared" si="5"/>
        <v>0</v>
      </c>
      <c r="L34" s="109">
        <f t="shared" si="6"/>
        <v>0</v>
      </c>
      <c r="M34" s="112">
        <v>9849</v>
      </c>
      <c r="N34" s="112"/>
      <c r="O34" s="112"/>
      <c r="P34" s="112"/>
      <c r="Q34" s="112">
        <v>361</v>
      </c>
      <c r="R34" s="112"/>
      <c r="S34" s="112"/>
      <c r="T34" s="112"/>
      <c r="U34" s="112"/>
      <c r="V34" s="112"/>
      <c r="W34" s="112"/>
      <c r="X34" s="112"/>
      <c r="Y34" s="1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3"/>
      <c r="AL34" s="4"/>
    </row>
    <row r="35" spans="1:38" ht="18.75" customHeight="1">
      <c r="A35" s="14">
        <v>12</v>
      </c>
      <c r="B35" s="4" t="s">
        <v>32</v>
      </c>
      <c r="C35" s="111">
        <f t="shared" si="19"/>
        <v>119405</v>
      </c>
      <c r="D35" s="112">
        <v>119405</v>
      </c>
      <c r="E35" s="112"/>
      <c r="F35" s="112"/>
      <c r="G35" s="112"/>
      <c r="H35" s="111">
        <f t="shared" si="20"/>
        <v>14676</v>
      </c>
      <c r="I35" s="109">
        <f t="shared" si="3"/>
        <v>14187</v>
      </c>
      <c r="J35" s="109">
        <f t="shared" si="4"/>
        <v>0</v>
      </c>
      <c r="K35" s="109">
        <f t="shared" si="5"/>
        <v>0</v>
      </c>
      <c r="L35" s="109">
        <f t="shared" si="6"/>
        <v>489</v>
      </c>
      <c r="M35" s="112"/>
      <c r="N35" s="112"/>
      <c r="O35" s="112"/>
      <c r="P35" s="112"/>
      <c r="Q35" s="112">
        <v>14187</v>
      </c>
      <c r="R35" s="112"/>
      <c r="S35" s="112"/>
      <c r="T35" s="112"/>
      <c r="U35" s="112"/>
      <c r="V35" s="112"/>
      <c r="W35" s="112"/>
      <c r="X35" s="112">
        <v>489</v>
      </c>
      <c r="Y35" s="1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3"/>
      <c r="AL35" s="4"/>
    </row>
    <row r="36" spans="1:38" ht="18.75" customHeight="1">
      <c r="A36" s="14">
        <v>13</v>
      </c>
      <c r="B36" s="4" t="s">
        <v>33</v>
      </c>
      <c r="C36" s="66" t="s">
        <v>91</v>
      </c>
      <c r="D36" s="64">
        <v>91.391000000000005</v>
      </c>
      <c r="E36" s="64"/>
      <c r="F36" s="64">
        <v>1.397</v>
      </c>
      <c r="G36" s="64">
        <v>96</v>
      </c>
      <c r="H36" s="63">
        <v>6.14</v>
      </c>
      <c r="I36" s="109">
        <f t="shared" si="3"/>
        <v>6.2949999999999999</v>
      </c>
      <c r="J36" s="109">
        <f t="shared" si="4"/>
        <v>0</v>
      </c>
      <c r="K36" s="109">
        <f t="shared" si="5"/>
        <v>516.45399999999995</v>
      </c>
      <c r="L36" s="109">
        <f t="shared" si="6"/>
        <v>63</v>
      </c>
      <c r="M36" s="64">
        <v>2.2770000000000001</v>
      </c>
      <c r="N36" s="64"/>
      <c r="O36" s="64">
        <v>515</v>
      </c>
      <c r="P36" s="64">
        <v>60</v>
      </c>
      <c r="Q36" s="64"/>
      <c r="R36" s="64"/>
      <c r="S36" s="64"/>
      <c r="T36" s="64"/>
      <c r="U36" s="64">
        <v>4.0179999999999998</v>
      </c>
      <c r="V36" s="64"/>
      <c r="W36" s="64">
        <v>1.454</v>
      </c>
      <c r="X36" s="64">
        <v>3</v>
      </c>
      <c r="Y36" s="11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3"/>
      <c r="AL36" s="4"/>
    </row>
    <row r="37" spans="1:38" ht="18.75" customHeight="1">
      <c r="A37" s="14">
        <v>14</v>
      </c>
      <c r="B37" s="4" t="s">
        <v>34</v>
      </c>
      <c r="C37" s="111">
        <f>SUM(D37:G37)</f>
        <v>19718</v>
      </c>
      <c r="D37" s="112">
        <v>19718</v>
      </c>
      <c r="E37" s="112"/>
      <c r="F37" s="112"/>
      <c r="G37" s="112"/>
      <c r="H37" s="111">
        <f t="shared" ref="H37:H39" si="21">SUM(M37:X37)</f>
        <v>6882</v>
      </c>
      <c r="I37" s="109">
        <f t="shared" si="3"/>
        <v>6882</v>
      </c>
      <c r="J37" s="109">
        <f t="shared" si="4"/>
        <v>0</v>
      </c>
      <c r="K37" s="109">
        <f t="shared" si="5"/>
        <v>0</v>
      </c>
      <c r="L37" s="109">
        <f t="shared" si="6"/>
        <v>0</v>
      </c>
      <c r="M37" s="112">
        <v>5470</v>
      </c>
      <c r="N37" s="112">
        <v>0</v>
      </c>
      <c r="O37" s="112">
        <v>0</v>
      </c>
      <c r="P37" s="112">
        <v>0</v>
      </c>
      <c r="Q37" s="112">
        <v>1380</v>
      </c>
      <c r="R37" s="112">
        <v>0</v>
      </c>
      <c r="S37" s="112">
        <v>0</v>
      </c>
      <c r="T37" s="112">
        <v>0</v>
      </c>
      <c r="U37" s="112">
        <v>32</v>
      </c>
      <c r="V37" s="112">
        <v>0</v>
      </c>
      <c r="W37" s="112">
        <v>0</v>
      </c>
      <c r="X37" s="112">
        <v>0</v>
      </c>
      <c r="Y37" s="11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3"/>
      <c r="AL37" s="4"/>
    </row>
    <row r="38" spans="1:38" s="74" customFormat="1" ht="18.75" customHeight="1">
      <c r="A38" s="75" t="s">
        <v>37</v>
      </c>
      <c r="B38" s="75" t="s">
        <v>38</v>
      </c>
      <c r="C38" s="122">
        <f>SUM(D38:H38)</f>
        <v>1050486.6540000001</v>
      </c>
      <c r="D38" s="107">
        <f t="shared" ref="D38:S38" si="22">SUM(D39:D52)</f>
        <v>479101.05499999999</v>
      </c>
      <c r="E38" s="107">
        <f t="shared" si="22"/>
        <v>390227.33600000001</v>
      </c>
      <c r="F38" s="107">
        <f t="shared" si="22"/>
        <v>7627</v>
      </c>
      <c r="G38" s="107">
        <f t="shared" si="22"/>
        <v>44670.446000000004</v>
      </c>
      <c r="H38" s="107">
        <f t="shared" si="22"/>
        <v>128860.81700000001</v>
      </c>
      <c r="I38" s="107">
        <f t="shared" si="22"/>
        <v>116705.43299999999</v>
      </c>
      <c r="J38" s="107">
        <f t="shared" si="22"/>
        <v>4576.152</v>
      </c>
      <c r="K38" s="107">
        <f t="shared" si="22"/>
        <v>6825.2430000000004</v>
      </c>
      <c r="L38" s="107">
        <f t="shared" si="22"/>
        <v>4849</v>
      </c>
      <c r="M38" s="107">
        <f t="shared" si="22"/>
        <v>39580.433000000005</v>
      </c>
      <c r="N38" s="107">
        <f t="shared" si="22"/>
        <v>1484.152</v>
      </c>
      <c r="O38" s="107">
        <f t="shared" si="22"/>
        <v>2375</v>
      </c>
      <c r="P38" s="107">
        <f t="shared" si="22"/>
        <v>2233</v>
      </c>
      <c r="Q38" s="107">
        <f t="shared" si="22"/>
        <v>66111</v>
      </c>
      <c r="R38" s="107">
        <f t="shared" si="22"/>
        <v>0</v>
      </c>
      <c r="S38" s="107">
        <f t="shared" si="22"/>
        <v>691</v>
      </c>
      <c r="T38" s="107">
        <f t="shared" ref="T38:X38" si="23">SUM(T39:T52)</f>
        <v>0</v>
      </c>
      <c r="U38" s="107">
        <f t="shared" si="23"/>
        <v>11014</v>
      </c>
      <c r="V38" s="107">
        <f t="shared" si="23"/>
        <v>3092</v>
      </c>
      <c r="W38" s="107">
        <f t="shared" si="23"/>
        <v>3759.2429999999999</v>
      </c>
      <c r="X38" s="107">
        <f t="shared" si="23"/>
        <v>2616</v>
      </c>
      <c r="Y38" s="108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2"/>
      <c r="AL38" s="73"/>
    </row>
    <row r="39" spans="1:38" ht="18.75" customHeight="1">
      <c r="A39" s="14">
        <v>1</v>
      </c>
      <c r="B39" s="4" t="s">
        <v>21</v>
      </c>
      <c r="C39" s="111">
        <f>SUM(D39:G39)</f>
        <v>418538</v>
      </c>
      <c r="D39" s="112">
        <v>38145</v>
      </c>
      <c r="E39" s="112">
        <v>366035</v>
      </c>
      <c r="F39" s="112">
        <v>1532</v>
      </c>
      <c r="G39" s="112">
        <v>12826</v>
      </c>
      <c r="H39" s="111">
        <f t="shared" si="21"/>
        <v>34765</v>
      </c>
      <c r="I39" s="109">
        <f t="shared" si="3"/>
        <v>30389</v>
      </c>
      <c r="J39" s="109">
        <f t="shared" si="4"/>
        <v>674</v>
      </c>
      <c r="K39" s="109">
        <f t="shared" si="5"/>
        <v>3045</v>
      </c>
      <c r="L39" s="109">
        <f t="shared" si="6"/>
        <v>657</v>
      </c>
      <c r="M39" s="112">
        <v>2502</v>
      </c>
      <c r="N39" s="112">
        <v>404</v>
      </c>
      <c r="O39" s="112">
        <v>15</v>
      </c>
      <c r="P39" s="112">
        <v>455</v>
      </c>
      <c r="Q39" s="112">
        <v>26518</v>
      </c>
      <c r="R39" s="112">
        <v>0</v>
      </c>
      <c r="S39" s="112">
        <v>500</v>
      </c>
      <c r="T39" s="112">
        <v>0</v>
      </c>
      <c r="U39" s="112">
        <v>1369</v>
      </c>
      <c r="V39" s="112">
        <v>270</v>
      </c>
      <c r="W39" s="112">
        <v>2530</v>
      </c>
      <c r="X39" s="112">
        <v>202</v>
      </c>
      <c r="Y39" s="11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3"/>
      <c r="AL39" s="4"/>
    </row>
    <row r="40" spans="1:38" ht="18.75" customHeight="1">
      <c r="A40" s="61">
        <v>2</v>
      </c>
      <c r="B40" s="62" t="s">
        <v>22</v>
      </c>
      <c r="C40" s="63">
        <v>11859</v>
      </c>
      <c r="D40" s="64">
        <v>11859</v>
      </c>
      <c r="E40" s="64"/>
      <c r="F40" s="64">
        <v>2900</v>
      </c>
      <c r="G40" s="64"/>
      <c r="H40" s="63">
        <v>21115</v>
      </c>
      <c r="I40" s="109">
        <f t="shared" si="3"/>
        <v>21115</v>
      </c>
      <c r="J40" s="109">
        <f t="shared" si="4"/>
        <v>0</v>
      </c>
      <c r="K40" s="109">
        <f t="shared" si="5"/>
        <v>0</v>
      </c>
      <c r="L40" s="109">
        <f t="shared" si="6"/>
        <v>0</v>
      </c>
      <c r="M40" s="64"/>
      <c r="N40" s="64"/>
      <c r="O40" s="64"/>
      <c r="P40" s="64"/>
      <c r="Q40" s="64">
        <v>19953</v>
      </c>
      <c r="R40" s="64"/>
      <c r="S40" s="64"/>
      <c r="T40" s="64"/>
      <c r="U40" s="64">
        <v>1162</v>
      </c>
      <c r="V40" s="64"/>
      <c r="W40" s="64"/>
      <c r="X40" s="64"/>
      <c r="Y40" s="64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</row>
    <row r="41" spans="1:38" ht="18.75" customHeight="1">
      <c r="A41" s="14">
        <v>3</v>
      </c>
      <c r="B41" s="4" t="s">
        <v>23</v>
      </c>
      <c r="C41" s="111">
        <f>SUM(D41:G41)</f>
        <v>0</v>
      </c>
      <c r="D41" s="112"/>
      <c r="E41" s="112"/>
      <c r="F41" s="112"/>
      <c r="G41" s="112"/>
      <c r="H41" s="111">
        <f>SUM(M41:X41)</f>
        <v>0</v>
      </c>
      <c r="I41" s="109">
        <f t="shared" si="3"/>
        <v>0</v>
      </c>
      <c r="J41" s="109">
        <f t="shared" si="4"/>
        <v>0</v>
      </c>
      <c r="K41" s="109">
        <f t="shared" si="5"/>
        <v>0</v>
      </c>
      <c r="L41" s="109">
        <f t="shared" si="6"/>
        <v>0</v>
      </c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4"/>
    </row>
    <row r="42" spans="1:38" ht="18.75" customHeight="1">
      <c r="A42" s="14">
        <v>4</v>
      </c>
      <c r="B42" s="4" t="s">
        <v>24</v>
      </c>
      <c r="C42" s="113">
        <v>52806</v>
      </c>
      <c r="D42" s="114">
        <v>31178</v>
      </c>
      <c r="E42" s="114">
        <v>5036</v>
      </c>
      <c r="F42" s="114">
        <v>1698</v>
      </c>
      <c r="G42" s="114">
        <v>14894</v>
      </c>
      <c r="H42" s="114">
        <v>8499</v>
      </c>
      <c r="I42" s="109">
        <f t="shared" si="3"/>
        <v>3716</v>
      </c>
      <c r="J42" s="109">
        <f t="shared" si="4"/>
        <v>1396</v>
      </c>
      <c r="K42" s="109">
        <f t="shared" si="5"/>
        <v>1698</v>
      </c>
      <c r="L42" s="109">
        <f t="shared" si="6"/>
        <v>1688</v>
      </c>
      <c r="M42" s="114">
        <v>1751</v>
      </c>
      <c r="N42" s="114">
        <v>401</v>
      </c>
      <c r="O42" s="114">
        <v>1698</v>
      </c>
      <c r="P42" s="114">
        <v>601</v>
      </c>
      <c r="Q42" s="114">
        <v>0</v>
      </c>
      <c r="R42" s="114">
        <v>0</v>
      </c>
      <c r="S42" s="114">
        <v>0</v>
      </c>
      <c r="T42" s="114">
        <v>0</v>
      </c>
      <c r="U42" s="114">
        <v>1965</v>
      </c>
      <c r="V42" s="114">
        <v>995</v>
      </c>
      <c r="W42" s="114">
        <v>0</v>
      </c>
      <c r="X42" s="114">
        <v>1087</v>
      </c>
      <c r="Y42" s="11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3"/>
      <c r="AL42" s="4"/>
    </row>
    <row r="43" spans="1:38" ht="18.75" customHeight="1">
      <c r="A43" s="14">
        <v>5</v>
      </c>
      <c r="B43" s="4" t="s">
        <v>25</v>
      </c>
      <c r="C43" s="120">
        <v>38.988999999999997</v>
      </c>
      <c r="D43" s="126">
        <v>29.161999999999999</v>
      </c>
      <c r="E43" s="126">
        <v>5.2649999999999997</v>
      </c>
      <c r="F43" s="126">
        <v>112</v>
      </c>
      <c r="G43" s="126">
        <v>0</v>
      </c>
      <c r="H43" s="121">
        <v>4.4509999999999996</v>
      </c>
      <c r="I43" s="109">
        <f t="shared" si="3"/>
        <v>756.43299999999999</v>
      </c>
      <c r="J43" s="109">
        <f t="shared" si="4"/>
        <v>1.1519999999999999</v>
      </c>
      <c r="K43" s="109">
        <f t="shared" si="5"/>
        <v>112</v>
      </c>
      <c r="L43" s="109">
        <f t="shared" si="6"/>
        <v>0</v>
      </c>
      <c r="M43" s="126">
        <v>2.4329999999999998</v>
      </c>
      <c r="N43" s="126">
        <v>1.1519999999999999</v>
      </c>
      <c r="O43" s="126">
        <v>112</v>
      </c>
      <c r="P43" s="126">
        <v>0</v>
      </c>
      <c r="Q43" s="126">
        <v>400</v>
      </c>
      <c r="R43" s="126">
        <v>0</v>
      </c>
      <c r="S43" s="126">
        <v>0</v>
      </c>
      <c r="T43" s="126">
        <v>0</v>
      </c>
      <c r="U43" s="126">
        <v>354</v>
      </c>
      <c r="V43" s="126">
        <v>0</v>
      </c>
      <c r="W43" s="126">
        <v>0</v>
      </c>
      <c r="X43" s="126">
        <v>0</v>
      </c>
      <c r="Y43" s="125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3"/>
      <c r="AL43" s="4"/>
    </row>
    <row r="44" spans="1:38" ht="18.75" customHeight="1">
      <c r="A44" s="14">
        <v>6</v>
      </c>
      <c r="B44" s="4" t="s">
        <v>26</v>
      </c>
      <c r="C44" s="111">
        <f t="shared" ref="C44:C47" si="24">SUM(D44:G44)</f>
        <v>25278</v>
      </c>
      <c r="D44" s="112">
        <v>25278</v>
      </c>
      <c r="E44" s="112"/>
      <c r="F44" s="112"/>
      <c r="G44" s="112"/>
      <c r="H44" s="111">
        <f t="shared" ref="H44:H47" si="25">SUM(M44:X44)</f>
        <v>10163</v>
      </c>
      <c r="I44" s="109">
        <f t="shared" si="3"/>
        <v>10163</v>
      </c>
      <c r="J44" s="109">
        <f t="shared" si="4"/>
        <v>0</v>
      </c>
      <c r="K44" s="109">
        <f t="shared" si="5"/>
        <v>0</v>
      </c>
      <c r="L44" s="109">
        <f t="shared" si="6"/>
        <v>0</v>
      </c>
      <c r="M44" s="112"/>
      <c r="N44" s="112"/>
      <c r="O44" s="112"/>
      <c r="P44" s="112"/>
      <c r="Q44" s="112">
        <v>9609</v>
      </c>
      <c r="R44" s="112"/>
      <c r="S44" s="112"/>
      <c r="T44" s="112"/>
      <c r="U44" s="112">
        <v>554</v>
      </c>
      <c r="V44" s="112"/>
      <c r="W44" s="112"/>
      <c r="X44" s="112"/>
      <c r="Y44" s="11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4"/>
    </row>
    <row r="45" spans="1:38" ht="18.75" customHeight="1">
      <c r="A45" s="43">
        <v>7</v>
      </c>
      <c r="B45" s="44" t="s">
        <v>27</v>
      </c>
      <c r="C45" s="117">
        <f t="shared" si="24"/>
        <v>19919</v>
      </c>
      <c r="D45" s="117">
        <v>19311</v>
      </c>
      <c r="E45" s="117">
        <v>608</v>
      </c>
      <c r="F45" s="117"/>
      <c r="G45" s="117"/>
      <c r="H45" s="117">
        <f t="shared" si="25"/>
        <v>6180</v>
      </c>
      <c r="I45" s="109">
        <f t="shared" si="3"/>
        <v>5290</v>
      </c>
      <c r="J45" s="109">
        <f t="shared" si="4"/>
        <v>890</v>
      </c>
      <c r="K45" s="109">
        <f t="shared" si="5"/>
        <v>0</v>
      </c>
      <c r="L45" s="109">
        <f t="shared" si="6"/>
        <v>0</v>
      </c>
      <c r="M45" s="117">
        <v>3800</v>
      </c>
      <c r="N45" s="117"/>
      <c r="O45" s="117"/>
      <c r="P45" s="117"/>
      <c r="Q45" s="117"/>
      <c r="R45" s="117"/>
      <c r="S45" s="117"/>
      <c r="T45" s="117"/>
      <c r="U45" s="117">
        <v>1490</v>
      </c>
      <c r="V45" s="117">
        <v>890</v>
      </c>
      <c r="W45" s="117"/>
      <c r="X45" s="117"/>
      <c r="Y45" s="117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0"/>
      <c r="AL45" s="18"/>
    </row>
    <row r="46" spans="1:38" ht="18.75" customHeight="1">
      <c r="A46" s="14">
        <v>8</v>
      </c>
      <c r="B46" s="4" t="s">
        <v>28</v>
      </c>
      <c r="C46" s="111">
        <f t="shared" si="24"/>
        <v>92660</v>
      </c>
      <c r="D46" s="112">
        <v>71491</v>
      </c>
      <c r="E46" s="112">
        <v>4029</v>
      </c>
      <c r="F46" s="112">
        <v>191</v>
      </c>
      <c r="G46" s="112">
        <v>16949</v>
      </c>
      <c r="H46" s="111">
        <f t="shared" si="25"/>
        <v>5803</v>
      </c>
      <c r="I46" s="109">
        <f t="shared" si="3"/>
        <v>4541</v>
      </c>
      <c r="J46" s="109">
        <f t="shared" si="4"/>
        <v>568</v>
      </c>
      <c r="K46" s="109">
        <f t="shared" si="5"/>
        <v>191</v>
      </c>
      <c r="L46" s="109">
        <f t="shared" si="6"/>
        <v>503</v>
      </c>
      <c r="M46" s="112">
        <v>1744</v>
      </c>
      <c r="N46" s="112">
        <v>378</v>
      </c>
      <c r="O46" s="112">
        <v>0</v>
      </c>
      <c r="P46" s="112">
        <v>250</v>
      </c>
      <c r="Q46" s="112">
        <v>0</v>
      </c>
      <c r="R46" s="112">
        <v>0</v>
      </c>
      <c r="S46" s="112">
        <v>191</v>
      </c>
      <c r="T46" s="112">
        <v>0</v>
      </c>
      <c r="U46" s="112">
        <v>2797</v>
      </c>
      <c r="V46" s="112">
        <v>190</v>
      </c>
      <c r="W46" s="112">
        <v>0</v>
      </c>
      <c r="X46" s="112">
        <v>253</v>
      </c>
      <c r="Y46" s="11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L46" s="4"/>
    </row>
    <row r="47" spans="1:38" ht="18.75" customHeight="1">
      <c r="A47" s="21">
        <v>9</v>
      </c>
      <c r="B47" s="22" t="s">
        <v>29</v>
      </c>
      <c r="C47" s="118">
        <f t="shared" si="24"/>
        <v>106775</v>
      </c>
      <c r="D47" s="65">
        <v>100330</v>
      </c>
      <c r="E47" s="64">
        <v>6445</v>
      </c>
      <c r="F47" s="119"/>
      <c r="G47" s="119"/>
      <c r="H47" s="118">
        <f t="shared" si="25"/>
        <v>19904</v>
      </c>
      <c r="I47" s="109">
        <f t="shared" si="3"/>
        <v>16832</v>
      </c>
      <c r="J47" s="109">
        <f t="shared" si="4"/>
        <v>0</v>
      </c>
      <c r="K47" s="109">
        <f t="shared" si="5"/>
        <v>1645</v>
      </c>
      <c r="L47" s="109">
        <f t="shared" si="6"/>
        <v>1427</v>
      </c>
      <c r="M47" s="119">
        <v>16832</v>
      </c>
      <c r="N47" s="119"/>
      <c r="O47" s="119">
        <v>417</v>
      </c>
      <c r="P47" s="119">
        <v>880</v>
      </c>
      <c r="Q47" s="119"/>
      <c r="R47" s="119"/>
      <c r="S47" s="119">
        <v>0</v>
      </c>
      <c r="T47" s="119">
        <v>0</v>
      </c>
      <c r="U47" s="119"/>
      <c r="V47" s="119"/>
      <c r="W47" s="119">
        <v>1228</v>
      </c>
      <c r="X47" s="119">
        <v>547</v>
      </c>
      <c r="Y47" s="119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4"/>
      <c r="AL47" s="22"/>
    </row>
    <row r="48" spans="1:38" ht="18.75" customHeight="1">
      <c r="A48" s="14">
        <v>10</v>
      </c>
      <c r="B48" s="4" t="s">
        <v>30</v>
      </c>
      <c r="C48" s="120">
        <v>35.738999999999997</v>
      </c>
      <c r="D48" s="121">
        <v>31.114000000000001</v>
      </c>
      <c r="E48" s="121">
        <v>2</v>
      </c>
      <c r="F48" s="121">
        <v>0</v>
      </c>
      <c r="G48" s="121">
        <v>1.446</v>
      </c>
      <c r="H48" s="67">
        <v>1.179</v>
      </c>
      <c r="I48" s="109">
        <f t="shared" si="3"/>
        <v>714</v>
      </c>
      <c r="J48" s="109">
        <f t="shared" si="4"/>
        <v>189</v>
      </c>
      <c r="K48" s="109">
        <f t="shared" si="5"/>
        <v>0</v>
      </c>
      <c r="L48" s="109">
        <f t="shared" si="6"/>
        <v>277</v>
      </c>
      <c r="M48" s="121">
        <v>92</v>
      </c>
      <c r="N48" s="121">
        <v>0</v>
      </c>
      <c r="O48" s="121">
        <v>0</v>
      </c>
      <c r="P48" s="121">
        <v>37</v>
      </c>
      <c r="Q48" s="121">
        <v>0</v>
      </c>
      <c r="R48" s="121">
        <v>0</v>
      </c>
      <c r="S48" s="121">
        <v>0</v>
      </c>
      <c r="T48" s="121">
        <v>0</v>
      </c>
      <c r="U48" s="121">
        <v>622</v>
      </c>
      <c r="V48" s="121">
        <v>189</v>
      </c>
      <c r="W48" s="121">
        <v>0</v>
      </c>
      <c r="X48" s="121">
        <v>240</v>
      </c>
      <c r="Y48" s="11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3"/>
      <c r="AL48" s="4"/>
    </row>
    <row r="49" spans="1:38" ht="18.75" customHeight="1">
      <c r="A49" s="14">
        <v>11</v>
      </c>
      <c r="B49" s="4" t="s">
        <v>31</v>
      </c>
      <c r="C49" s="111">
        <f t="shared" ref="C49:C50" si="26">SUM(D49:G49)</f>
        <v>71904</v>
      </c>
      <c r="D49" s="112">
        <v>66653</v>
      </c>
      <c r="E49" s="112">
        <v>4828</v>
      </c>
      <c r="F49" s="112">
        <v>423</v>
      </c>
      <c r="G49" s="112"/>
      <c r="H49" s="111">
        <f t="shared" ref="H49:H50" si="27">SUM(M49:X49)</f>
        <v>7621</v>
      </c>
      <c r="I49" s="109">
        <f t="shared" si="3"/>
        <v>7621</v>
      </c>
      <c r="J49" s="109">
        <f t="shared" si="4"/>
        <v>0</v>
      </c>
      <c r="K49" s="109">
        <f t="shared" si="5"/>
        <v>0</v>
      </c>
      <c r="L49" s="109">
        <f t="shared" si="6"/>
        <v>0</v>
      </c>
      <c r="M49" s="112">
        <v>7006</v>
      </c>
      <c r="N49" s="112"/>
      <c r="O49" s="112"/>
      <c r="P49" s="112"/>
      <c r="Q49" s="112">
        <v>615</v>
      </c>
      <c r="R49" s="112"/>
      <c r="S49" s="112"/>
      <c r="T49" s="112"/>
      <c r="U49" s="112"/>
      <c r="V49" s="112"/>
      <c r="W49" s="112"/>
      <c r="X49" s="112"/>
      <c r="Y49" s="11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3"/>
      <c r="AL49" s="4"/>
    </row>
    <row r="50" spans="1:38" ht="18.75" customHeight="1">
      <c r="A50" s="14">
        <v>12</v>
      </c>
      <c r="B50" s="4" t="s">
        <v>32</v>
      </c>
      <c r="C50" s="111">
        <f t="shared" si="26"/>
        <v>94177</v>
      </c>
      <c r="D50" s="112">
        <v>91695</v>
      </c>
      <c r="E50" s="112">
        <v>2482</v>
      </c>
      <c r="F50" s="112"/>
      <c r="G50" s="112"/>
      <c r="H50" s="111">
        <f t="shared" si="27"/>
        <v>9303</v>
      </c>
      <c r="I50" s="109">
        <f t="shared" si="3"/>
        <v>9016</v>
      </c>
      <c r="J50" s="109">
        <f t="shared" si="4"/>
        <v>0</v>
      </c>
      <c r="K50" s="109">
        <f t="shared" si="5"/>
        <v>0</v>
      </c>
      <c r="L50" s="109">
        <f t="shared" si="6"/>
        <v>287</v>
      </c>
      <c r="M50" s="112"/>
      <c r="N50" s="112"/>
      <c r="O50" s="112"/>
      <c r="P50" s="112"/>
      <c r="Q50" s="112">
        <v>9016</v>
      </c>
      <c r="R50" s="112"/>
      <c r="S50" s="112"/>
      <c r="T50" s="112"/>
      <c r="U50" s="112"/>
      <c r="V50" s="112"/>
      <c r="W50" s="112"/>
      <c r="X50" s="112">
        <v>287</v>
      </c>
      <c r="Y50" s="11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3"/>
      <c r="AL50" s="4"/>
    </row>
    <row r="51" spans="1:38" ht="18.75" customHeight="1">
      <c r="A51" s="14">
        <v>13</v>
      </c>
      <c r="B51" s="4" t="s">
        <v>33</v>
      </c>
      <c r="C51" s="66">
        <v>76.620999999999995</v>
      </c>
      <c r="D51" s="64">
        <v>71.778999999999996</v>
      </c>
      <c r="E51" s="64">
        <v>4.0709999999999997</v>
      </c>
      <c r="F51" s="64">
        <v>771</v>
      </c>
      <c r="G51" s="64">
        <v>0</v>
      </c>
      <c r="H51" s="63">
        <v>3.1869999999999998</v>
      </c>
      <c r="I51" s="109">
        <f t="shared" si="3"/>
        <v>1053</v>
      </c>
      <c r="J51" s="109">
        <f t="shared" si="4"/>
        <v>858</v>
      </c>
      <c r="K51" s="109">
        <f t="shared" si="5"/>
        <v>134.24299999999999</v>
      </c>
      <c r="L51" s="109">
        <f t="shared" si="6"/>
        <v>10</v>
      </c>
      <c r="M51" s="64">
        <v>484</v>
      </c>
      <c r="N51" s="64">
        <v>300</v>
      </c>
      <c r="O51" s="64">
        <v>133</v>
      </c>
      <c r="P51" s="64">
        <v>10</v>
      </c>
      <c r="Q51" s="64">
        <v>0</v>
      </c>
      <c r="R51" s="64">
        <v>0</v>
      </c>
      <c r="S51" s="64">
        <v>0</v>
      </c>
      <c r="T51" s="64">
        <v>0</v>
      </c>
      <c r="U51" s="64">
        <v>569</v>
      </c>
      <c r="V51" s="64">
        <v>558</v>
      </c>
      <c r="W51" s="64">
        <v>1.2430000000000001</v>
      </c>
      <c r="X51" s="64">
        <v>0</v>
      </c>
      <c r="Y51" s="64">
        <v>0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3"/>
      <c r="AL51" s="4"/>
    </row>
    <row r="52" spans="1:38" ht="18.75" customHeight="1">
      <c r="A52" s="14">
        <v>14</v>
      </c>
      <c r="B52" s="4" t="s">
        <v>34</v>
      </c>
      <c r="C52" s="111">
        <f t="shared" ref="C52:C53" si="28">SUM(D52:G52)</f>
        <v>23782</v>
      </c>
      <c r="D52" s="112">
        <v>23029</v>
      </c>
      <c r="E52" s="112">
        <v>753</v>
      </c>
      <c r="F52" s="112">
        <v>0</v>
      </c>
      <c r="G52" s="112">
        <v>0</v>
      </c>
      <c r="H52" s="111">
        <f t="shared" ref="H52:H53" si="29">SUM(M52:X52)</f>
        <v>5499</v>
      </c>
      <c r="I52" s="109">
        <f t="shared" si="3"/>
        <v>5499</v>
      </c>
      <c r="J52" s="109">
        <f t="shared" si="4"/>
        <v>0</v>
      </c>
      <c r="K52" s="109">
        <f t="shared" si="5"/>
        <v>0</v>
      </c>
      <c r="L52" s="109">
        <f t="shared" si="6"/>
        <v>0</v>
      </c>
      <c r="M52" s="112">
        <v>5367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132</v>
      </c>
      <c r="V52" s="112"/>
      <c r="W52" s="112">
        <v>0</v>
      </c>
      <c r="X52" s="112">
        <v>0</v>
      </c>
      <c r="Y52" s="11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3"/>
      <c r="AL52" s="4"/>
    </row>
    <row r="53" spans="1:38" s="74" customFormat="1" ht="26.25" customHeight="1">
      <c r="A53" s="75" t="s">
        <v>39</v>
      </c>
      <c r="B53" s="76" t="s">
        <v>40</v>
      </c>
      <c r="C53" s="127">
        <f t="shared" si="28"/>
        <v>462296.201</v>
      </c>
      <c r="D53" s="107">
        <f t="shared" ref="D53:G53" si="30">SUM(D54:D96)</f>
        <v>349619.10450000002</v>
      </c>
      <c r="E53" s="107">
        <f t="shared" si="30"/>
        <v>30272.904500000001</v>
      </c>
      <c r="F53" s="107">
        <f t="shared" si="30"/>
        <v>1933</v>
      </c>
      <c r="G53" s="107">
        <f t="shared" si="30"/>
        <v>80471.19200000001</v>
      </c>
      <c r="H53" s="107">
        <f t="shared" si="29"/>
        <v>176264.66</v>
      </c>
      <c r="I53" s="107">
        <f t="shared" ref="I53:L53" si="31">SUM(I54:I96)</f>
        <v>166314.96</v>
      </c>
      <c r="J53" s="107">
        <f t="shared" si="31"/>
        <v>4449.8</v>
      </c>
      <c r="K53" s="107">
        <f t="shared" si="31"/>
        <v>649</v>
      </c>
      <c r="L53" s="107">
        <f t="shared" si="31"/>
        <v>4850.8999999999996</v>
      </c>
      <c r="M53" s="107">
        <f t="shared" ref="M53:X53" si="32">SUM(M54:M96)</f>
        <v>42264.160000000003</v>
      </c>
      <c r="N53" s="107">
        <f t="shared" si="32"/>
        <v>3462.3</v>
      </c>
      <c r="O53" s="107">
        <f t="shared" si="32"/>
        <v>649</v>
      </c>
      <c r="P53" s="107">
        <f t="shared" si="32"/>
        <v>4327.8999999999996</v>
      </c>
      <c r="Q53" s="107">
        <f t="shared" si="32"/>
        <v>5700</v>
      </c>
      <c r="R53" s="107">
        <f t="shared" si="32"/>
        <v>0</v>
      </c>
      <c r="S53" s="107">
        <f t="shared" si="32"/>
        <v>0</v>
      </c>
      <c r="T53" s="107">
        <f t="shared" si="32"/>
        <v>0</v>
      </c>
      <c r="U53" s="107">
        <f t="shared" si="32"/>
        <v>118350.8</v>
      </c>
      <c r="V53" s="107">
        <f t="shared" si="32"/>
        <v>987.5</v>
      </c>
      <c r="W53" s="107">
        <f t="shared" si="32"/>
        <v>0</v>
      </c>
      <c r="X53" s="107">
        <f t="shared" si="32"/>
        <v>523</v>
      </c>
      <c r="Y53" s="108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2"/>
      <c r="AL53" s="73"/>
    </row>
    <row r="54" spans="1:38" ht="18.75" customHeight="1">
      <c r="A54" s="25">
        <v>1</v>
      </c>
      <c r="B54" s="26" t="s">
        <v>41</v>
      </c>
      <c r="C54" s="66">
        <v>9684</v>
      </c>
      <c r="D54" s="64">
        <v>9229</v>
      </c>
      <c r="E54" s="64">
        <v>455</v>
      </c>
      <c r="F54" s="64">
        <v>0</v>
      </c>
      <c r="G54" s="64">
        <v>0</v>
      </c>
      <c r="H54" s="63">
        <v>5267</v>
      </c>
      <c r="I54" s="109">
        <f t="shared" si="3"/>
        <v>5070</v>
      </c>
      <c r="J54" s="109">
        <f t="shared" si="4"/>
        <v>197</v>
      </c>
      <c r="K54" s="109">
        <f t="shared" si="5"/>
        <v>0</v>
      </c>
      <c r="L54" s="109">
        <f t="shared" si="6"/>
        <v>0</v>
      </c>
      <c r="M54" s="64">
        <v>5070</v>
      </c>
      <c r="N54" s="64">
        <v>197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0</v>
      </c>
      <c r="V54" s="64">
        <v>0</v>
      </c>
      <c r="W54" s="64">
        <v>0</v>
      </c>
      <c r="X54" s="64">
        <v>0</v>
      </c>
      <c r="Y54" s="11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3"/>
      <c r="AL54" s="4"/>
    </row>
    <row r="55" spans="1:38" ht="18.75" customHeight="1">
      <c r="A55" s="25">
        <v>2</v>
      </c>
      <c r="B55" s="26" t="s">
        <v>42</v>
      </c>
      <c r="C55" s="111">
        <f t="shared" ref="C55:C57" si="33">SUM(D55:G55)</f>
        <v>8836</v>
      </c>
      <c r="D55" s="112">
        <v>7817</v>
      </c>
      <c r="E55" s="112">
        <v>1019</v>
      </c>
      <c r="F55" s="112"/>
      <c r="G55" s="112"/>
      <c r="H55" s="111">
        <f t="shared" ref="H55:H57" si="34">SUM(M55:X55)</f>
        <v>319</v>
      </c>
      <c r="I55" s="109">
        <f t="shared" si="3"/>
        <v>319</v>
      </c>
      <c r="J55" s="109">
        <f t="shared" si="4"/>
        <v>0</v>
      </c>
      <c r="K55" s="109">
        <f t="shared" si="5"/>
        <v>0</v>
      </c>
      <c r="L55" s="109">
        <f t="shared" si="6"/>
        <v>0</v>
      </c>
      <c r="M55" s="112">
        <v>319</v>
      </c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13"/>
    </row>
    <row r="56" spans="1:38" ht="18.75" customHeight="1">
      <c r="A56" s="25">
        <v>3</v>
      </c>
      <c r="B56" s="26" t="s">
        <v>43</v>
      </c>
      <c r="C56" s="111">
        <f t="shared" si="33"/>
        <v>11539</v>
      </c>
      <c r="D56" s="112">
        <v>8419</v>
      </c>
      <c r="E56" s="112">
        <v>618</v>
      </c>
      <c r="F56" s="112">
        <v>0</v>
      </c>
      <c r="G56" s="112">
        <v>2502</v>
      </c>
      <c r="H56" s="111">
        <f t="shared" si="34"/>
        <v>1197</v>
      </c>
      <c r="I56" s="109">
        <f t="shared" si="3"/>
        <v>738</v>
      </c>
      <c r="J56" s="109">
        <f t="shared" si="4"/>
        <v>133</v>
      </c>
      <c r="K56" s="109">
        <f t="shared" si="5"/>
        <v>0</v>
      </c>
      <c r="L56" s="109">
        <f t="shared" si="6"/>
        <v>326</v>
      </c>
      <c r="M56" s="112">
        <v>738</v>
      </c>
      <c r="N56" s="112">
        <v>133</v>
      </c>
      <c r="O56" s="112">
        <v>0</v>
      </c>
      <c r="P56" s="112">
        <v>326</v>
      </c>
      <c r="Q56" s="112"/>
      <c r="R56" s="112"/>
      <c r="S56" s="112"/>
      <c r="T56" s="112"/>
      <c r="U56" s="112"/>
      <c r="V56" s="112"/>
      <c r="W56" s="112"/>
      <c r="X56" s="112"/>
      <c r="Y56" s="112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13"/>
    </row>
    <row r="57" spans="1:38" ht="18.75" customHeight="1">
      <c r="A57" s="25">
        <v>4</v>
      </c>
      <c r="B57" s="26" t="s">
        <v>44</v>
      </c>
      <c r="C57" s="111">
        <f t="shared" si="33"/>
        <v>17826</v>
      </c>
      <c r="D57" s="112">
        <v>11745</v>
      </c>
      <c r="E57" s="112"/>
      <c r="F57" s="112">
        <v>1786</v>
      </c>
      <c r="G57" s="112">
        <v>4295</v>
      </c>
      <c r="H57" s="111">
        <f t="shared" si="34"/>
        <v>5700</v>
      </c>
      <c r="I57" s="109">
        <f t="shared" si="3"/>
        <v>5700</v>
      </c>
      <c r="J57" s="109">
        <f t="shared" si="4"/>
        <v>0</v>
      </c>
      <c r="K57" s="109">
        <f t="shared" si="5"/>
        <v>0</v>
      </c>
      <c r="L57" s="109">
        <f t="shared" si="6"/>
        <v>0</v>
      </c>
      <c r="M57" s="112"/>
      <c r="N57" s="112"/>
      <c r="O57" s="112"/>
      <c r="P57" s="112"/>
      <c r="Q57" s="112">
        <v>5700</v>
      </c>
      <c r="R57" s="112"/>
      <c r="S57" s="112"/>
      <c r="T57" s="112"/>
      <c r="U57" s="112"/>
      <c r="V57" s="112"/>
      <c r="W57" s="112"/>
      <c r="X57" s="112"/>
      <c r="Y57" s="112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/>
      <c r="AL57" s="13"/>
    </row>
    <row r="58" spans="1:38" ht="18.75" customHeight="1">
      <c r="A58" s="25">
        <v>5</v>
      </c>
      <c r="B58" s="26" t="s">
        <v>45</v>
      </c>
      <c r="C58" s="111">
        <v>7649</v>
      </c>
      <c r="D58" s="112">
        <v>7486</v>
      </c>
      <c r="E58" s="112">
        <v>163</v>
      </c>
      <c r="F58" s="112">
        <v>0</v>
      </c>
      <c r="G58" s="112">
        <v>0</v>
      </c>
      <c r="H58" s="111">
        <v>54</v>
      </c>
      <c r="I58" s="109">
        <f t="shared" si="3"/>
        <v>0</v>
      </c>
      <c r="J58" s="109">
        <f t="shared" si="4"/>
        <v>54</v>
      </c>
      <c r="K58" s="109">
        <f t="shared" si="5"/>
        <v>0</v>
      </c>
      <c r="L58" s="109">
        <f t="shared" si="6"/>
        <v>0</v>
      </c>
      <c r="M58" s="112">
        <v>0</v>
      </c>
      <c r="N58" s="112">
        <v>54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  <c r="AL58" s="13"/>
    </row>
    <row r="59" spans="1:38" ht="18.75" customHeight="1">
      <c r="A59" s="25">
        <v>6</v>
      </c>
      <c r="B59" s="26" t="s">
        <v>46</v>
      </c>
      <c r="C59" s="111">
        <f t="shared" ref="C59:C67" si="35">SUM(D59:G59)</f>
        <v>11373</v>
      </c>
      <c r="D59" s="65">
        <v>8530</v>
      </c>
      <c r="E59" s="64">
        <v>619</v>
      </c>
      <c r="F59" s="64"/>
      <c r="G59" s="64">
        <v>2224</v>
      </c>
      <c r="H59" s="111">
        <f t="shared" ref="H59:H67" si="36">SUM(M59:X59)</f>
        <v>0</v>
      </c>
      <c r="I59" s="109">
        <f t="shared" si="3"/>
        <v>0</v>
      </c>
      <c r="J59" s="109">
        <f t="shared" si="4"/>
        <v>0</v>
      </c>
      <c r="K59" s="109">
        <f t="shared" si="5"/>
        <v>0</v>
      </c>
      <c r="L59" s="109">
        <f t="shared" si="6"/>
        <v>0</v>
      </c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13"/>
    </row>
    <row r="60" spans="1:38" ht="18.75" customHeight="1">
      <c r="A60" s="25">
        <v>7</v>
      </c>
      <c r="B60" s="26" t="s">
        <v>47</v>
      </c>
      <c r="C60" s="111">
        <f t="shared" si="35"/>
        <v>10910</v>
      </c>
      <c r="D60" s="112">
        <v>10120</v>
      </c>
      <c r="E60" s="112">
        <v>790</v>
      </c>
      <c r="F60" s="112"/>
      <c r="G60" s="112"/>
      <c r="H60" s="111">
        <f t="shared" si="36"/>
        <v>760</v>
      </c>
      <c r="I60" s="109">
        <f t="shared" si="3"/>
        <v>380</v>
      </c>
      <c r="J60" s="109">
        <f t="shared" si="4"/>
        <v>380</v>
      </c>
      <c r="K60" s="109">
        <f t="shared" si="5"/>
        <v>0</v>
      </c>
      <c r="L60" s="109">
        <f t="shared" si="6"/>
        <v>0</v>
      </c>
      <c r="M60" s="112">
        <v>170</v>
      </c>
      <c r="N60" s="112">
        <v>210</v>
      </c>
      <c r="O60" s="112"/>
      <c r="P60" s="112"/>
      <c r="Q60" s="112"/>
      <c r="R60" s="112"/>
      <c r="S60" s="112"/>
      <c r="T60" s="112"/>
      <c r="U60" s="112">
        <v>210</v>
      </c>
      <c r="V60" s="112">
        <v>170</v>
      </c>
      <c r="W60" s="112"/>
      <c r="X60" s="112"/>
      <c r="Y60" s="112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  <c r="AL60" s="13"/>
    </row>
    <row r="61" spans="1:38" ht="18.75" customHeight="1">
      <c r="A61" s="25">
        <v>8</v>
      </c>
      <c r="B61" s="26" t="s">
        <v>48</v>
      </c>
      <c r="C61" s="111">
        <f t="shared" si="35"/>
        <v>0</v>
      </c>
      <c r="D61" s="112"/>
      <c r="E61" s="112"/>
      <c r="F61" s="112"/>
      <c r="G61" s="112"/>
      <c r="H61" s="111">
        <f t="shared" si="36"/>
        <v>0</v>
      </c>
      <c r="I61" s="109">
        <f t="shared" si="3"/>
        <v>0</v>
      </c>
      <c r="J61" s="109">
        <f t="shared" si="4"/>
        <v>0</v>
      </c>
      <c r="K61" s="109">
        <f t="shared" si="5"/>
        <v>0</v>
      </c>
      <c r="L61" s="109">
        <f t="shared" si="6"/>
        <v>0</v>
      </c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  <c r="AL61" s="13"/>
    </row>
    <row r="62" spans="1:38" ht="18.75" customHeight="1">
      <c r="A62" s="25">
        <v>9</v>
      </c>
      <c r="B62" s="26" t="s">
        <v>49</v>
      </c>
      <c r="C62" s="111">
        <f t="shared" si="35"/>
        <v>11591</v>
      </c>
      <c r="D62" s="112">
        <v>10561</v>
      </c>
      <c r="E62" s="112">
        <v>1030</v>
      </c>
      <c r="F62" s="112"/>
      <c r="G62" s="112"/>
      <c r="H62" s="111">
        <f t="shared" si="36"/>
        <v>0</v>
      </c>
      <c r="I62" s="109">
        <f t="shared" si="3"/>
        <v>0</v>
      </c>
      <c r="J62" s="109">
        <f t="shared" si="4"/>
        <v>0</v>
      </c>
      <c r="K62" s="109">
        <f t="shared" si="5"/>
        <v>0</v>
      </c>
      <c r="L62" s="109">
        <f t="shared" si="6"/>
        <v>0</v>
      </c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13"/>
    </row>
    <row r="63" spans="1:38" ht="18.75" customHeight="1">
      <c r="A63" s="25">
        <v>10</v>
      </c>
      <c r="B63" s="26" t="s">
        <v>50</v>
      </c>
      <c r="C63" s="111">
        <f t="shared" si="35"/>
        <v>15059</v>
      </c>
      <c r="D63" s="112">
        <v>10622</v>
      </c>
      <c r="E63" s="112">
        <v>843</v>
      </c>
      <c r="F63" s="112"/>
      <c r="G63" s="112">
        <v>3594</v>
      </c>
      <c r="H63" s="111">
        <f t="shared" si="36"/>
        <v>0</v>
      </c>
      <c r="I63" s="109">
        <f t="shared" si="3"/>
        <v>0</v>
      </c>
      <c r="J63" s="109">
        <f t="shared" si="4"/>
        <v>0</v>
      </c>
      <c r="K63" s="109">
        <f t="shared" si="5"/>
        <v>0</v>
      </c>
      <c r="L63" s="109">
        <f t="shared" si="6"/>
        <v>0</v>
      </c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13"/>
    </row>
    <row r="64" spans="1:38" ht="18.75" customHeight="1">
      <c r="A64" s="25">
        <v>11</v>
      </c>
      <c r="B64" s="26" t="s">
        <v>51</v>
      </c>
      <c r="C64" s="111">
        <f t="shared" si="35"/>
        <v>0</v>
      </c>
      <c r="D64" s="112"/>
      <c r="E64" s="112"/>
      <c r="F64" s="112"/>
      <c r="G64" s="112"/>
      <c r="H64" s="111">
        <f t="shared" si="36"/>
        <v>38</v>
      </c>
      <c r="I64" s="109">
        <f t="shared" si="3"/>
        <v>0</v>
      </c>
      <c r="J64" s="109">
        <f t="shared" si="4"/>
        <v>0</v>
      </c>
      <c r="K64" s="109">
        <f t="shared" si="5"/>
        <v>0</v>
      </c>
      <c r="L64" s="109">
        <f t="shared" si="6"/>
        <v>38</v>
      </c>
      <c r="M64" s="112"/>
      <c r="N64" s="112"/>
      <c r="O64" s="112"/>
      <c r="P64" s="112">
        <v>38</v>
      </c>
      <c r="Q64" s="112"/>
      <c r="R64" s="112"/>
      <c r="S64" s="112"/>
      <c r="T64" s="112"/>
      <c r="U64" s="112"/>
      <c r="V64" s="112"/>
      <c r="W64" s="112"/>
      <c r="X64" s="112"/>
      <c r="Y64" s="112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  <c r="AL64" s="13"/>
    </row>
    <row r="65" spans="1:38" ht="18.75" customHeight="1">
      <c r="A65" s="25">
        <v>12</v>
      </c>
      <c r="B65" s="26" t="s">
        <v>52</v>
      </c>
      <c r="C65" s="111">
        <f t="shared" si="35"/>
        <v>12114</v>
      </c>
      <c r="D65" s="112">
        <v>8120</v>
      </c>
      <c r="E65" s="112">
        <v>754</v>
      </c>
      <c r="F65" s="112"/>
      <c r="G65" s="112">
        <v>3240</v>
      </c>
      <c r="H65" s="111">
        <f t="shared" si="36"/>
        <v>678</v>
      </c>
      <c r="I65" s="109">
        <f t="shared" si="3"/>
        <v>171</v>
      </c>
      <c r="J65" s="109">
        <f t="shared" si="4"/>
        <v>122</v>
      </c>
      <c r="K65" s="109">
        <f t="shared" si="5"/>
        <v>0</v>
      </c>
      <c r="L65" s="109">
        <f t="shared" si="6"/>
        <v>385</v>
      </c>
      <c r="M65" s="112">
        <v>150</v>
      </c>
      <c r="N65" s="112">
        <v>110</v>
      </c>
      <c r="O65" s="112"/>
      <c r="P65" s="112">
        <v>302</v>
      </c>
      <c r="Q65" s="112"/>
      <c r="R65" s="112"/>
      <c r="S65" s="112"/>
      <c r="T65" s="112"/>
      <c r="U65" s="112">
        <v>21</v>
      </c>
      <c r="V65" s="112">
        <v>12</v>
      </c>
      <c r="W65" s="112"/>
      <c r="X65" s="112">
        <v>83</v>
      </c>
      <c r="Y65" s="112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/>
      <c r="AL65" s="13"/>
    </row>
    <row r="66" spans="1:38" ht="18.75" customHeight="1">
      <c r="A66" s="25">
        <v>13</v>
      </c>
      <c r="B66" s="26" t="s">
        <v>53</v>
      </c>
      <c r="C66" s="111">
        <f t="shared" si="35"/>
        <v>9545</v>
      </c>
      <c r="D66" s="112">
        <v>5594</v>
      </c>
      <c r="E66" s="112">
        <v>567</v>
      </c>
      <c r="F66" s="112"/>
      <c r="G66" s="112">
        <v>3384</v>
      </c>
      <c r="H66" s="111">
        <f t="shared" si="36"/>
        <v>539</v>
      </c>
      <c r="I66" s="109">
        <f t="shared" si="3"/>
        <v>200</v>
      </c>
      <c r="J66" s="109">
        <f t="shared" si="4"/>
        <v>0</v>
      </c>
      <c r="K66" s="109">
        <f t="shared" si="5"/>
        <v>0</v>
      </c>
      <c r="L66" s="109">
        <f t="shared" si="6"/>
        <v>339</v>
      </c>
      <c r="M66" s="112"/>
      <c r="N66" s="112"/>
      <c r="O66" s="112"/>
      <c r="P66" s="112">
        <v>339</v>
      </c>
      <c r="Q66" s="112"/>
      <c r="R66" s="112"/>
      <c r="S66" s="112"/>
      <c r="T66" s="112"/>
      <c r="U66" s="112">
        <v>200</v>
      </c>
      <c r="V66" s="112"/>
      <c r="W66" s="112"/>
      <c r="X66" s="112"/>
      <c r="Y66" s="112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  <c r="AL66" s="13"/>
    </row>
    <row r="67" spans="1:38" ht="26.25" customHeight="1">
      <c r="A67" s="25">
        <v>14</v>
      </c>
      <c r="B67" s="26" t="s">
        <v>54</v>
      </c>
      <c r="C67" s="111">
        <f t="shared" si="35"/>
        <v>13844</v>
      </c>
      <c r="D67" s="112">
        <v>9681</v>
      </c>
      <c r="E67" s="112">
        <v>892</v>
      </c>
      <c r="F67" s="112"/>
      <c r="G67" s="112">
        <v>3271</v>
      </c>
      <c r="H67" s="111">
        <f t="shared" si="36"/>
        <v>965</v>
      </c>
      <c r="I67" s="109">
        <f t="shared" si="3"/>
        <v>95</v>
      </c>
      <c r="J67" s="109">
        <f t="shared" si="4"/>
        <v>362</v>
      </c>
      <c r="K67" s="109">
        <f t="shared" si="5"/>
        <v>0</v>
      </c>
      <c r="L67" s="109">
        <f t="shared" si="6"/>
        <v>508</v>
      </c>
      <c r="M67" s="112"/>
      <c r="N67" s="112">
        <v>150</v>
      </c>
      <c r="O67" s="112"/>
      <c r="P67" s="112">
        <v>322</v>
      </c>
      <c r="Q67" s="112"/>
      <c r="R67" s="112"/>
      <c r="S67" s="112"/>
      <c r="T67" s="112"/>
      <c r="U67" s="112">
        <v>95</v>
      </c>
      <c r="V67" s="112">
        <v>212</v>
      </c>
      <c r="W67" s="112"/>
      <c r="X67" s="112">
        <v>186</v>
      </c>
      <c r="Y67" s="112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13"/>
    </row>
    <row r="68" spans="1:38" ht="18.75" customHeight="1">
      <c r="A68" s="25">
        <v>15</v>
      </c>
      <c r="B68" s="26" t="s">
        <v>55</v>
      </c>
      <c r="C68" s="111">
        <v>14641</v>
      </c>
      <c r="D68" s="112">
        <v>10497</v>
      </c>
      <c r="E68" s="112">
        <v>904</v>
      </c>
      <c r="F68" s="112"/>
      <c r="G68" s="112">
        <v>3240</v>
      </c>
      <c r="H68" s="111">
        <v>1041</v>
      </c>
      <c r="I68" s="109">
        <f t="shared" si="3"/>
        <v>516</v>
      </c>
      <c r="J68" s="109">
        <f t="shared" si="4"/>
        <v>169</v>
      </c>
      <c r="K68" s="109">
        <f t="shared" si="5"/>
        <v>0</v>
      </c>
      <c r="L68" s="109">
        <f t="shared" si="6"/>
        <v>356</v>
      </c>
      <c r="M68" s="112">
        <v>440</v>
      </c>
      <c r="N68" s="112">
        <v>110</v>
      </c>
      <c r="O68" s="112"/>
      <c r="P68" s="112">
        <v>302</v>
      </c>
      <c r="Q68" s="112"/>
      <c r="R68" s="112"/>
      <c r="S68" s="112"/>
      <c r="T68" s="112"/>
      <c r="U68" s="112">
        <v>76</v>
      </c>
      <c r="V68" s="112">
        <v>59</v>
      </c>
      <c r="W68" s="112"/>
      <c r="X68" s="112">
        <v>54</v>
      </c>
      <c r="Y68" s="112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  <c r="AL68" s="13"/>
    </row>
    <row r="69" spans="1:38" ht="18.75" customHeight="1">
      <c r="A69" s="25">
        <v>16</v>
      </c>
      <c r="B69" s="26" t="s">
        <v>56</v>
      </c>
      <c r="C69" s="66">
        <f t="shared" ref="C69:C93" si="37">SUM(D69:G69)</f>
        <v>12568</v>
      </c>
      <c r="D69" s="64">
        <v>11625</v>
      </c>
      <c r="E69" s="64">
        <v>943</v>
      </c>
      <c r="F69" s="64">
        <v>0</v>
      </c>
      <c r="G69" s="64">
        <v>0</v>
      </c>
      <c r="H69" s="63">
        <f>SUM(M69:Y69)</f>
        <v>4184</v>
      </c>
      <c r="I69" s="109">
        <f t="shared" si="3"/>
        <v>4184</v>
      </c>
      <c r="J69" s="109">
        <f t="shared" si="4"/>
        <v>0</v>
      </c>
      <c r="K69" s="109">
        <f t="shared" si="5"/>
        <v>0</v>
      </c>
      <c r="L69" s="109">
        <f t="shared" si="6"/>
        <v>0</v>
      </c>
      <c r="M69" s="64">
        <v>4184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64">
        <v>0</v>
      </c>
      <c r="X69" s="64">
        <v>0</v>
      </c>
      <c r="Y69" s="128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  <c r="AL69" s="13"/>
    </row>
    <row r="70" spans="1:38" ht="18.75" customHeight="1">
      <c r="A70" s="25">
        <v>17</v>
      </c>
      <c r="B70" s="26" t="s">
        <v>57</v>
      </c>
      <c r="C70" s="111">
        <f t="shared" si="37"/>
        <v>19445</v>
      </c>
      <c r="D70" s="112">
        <v>11889</v>
      </c>
      <c r="E70" s="112">
        <v>1818</v>
      </c>
      <c r="F70" s="112"/>
      <c r="G70" s="112">
        <v>5738</v>
      </c>
      <c r="H70" s="111">
        <f t="shared" ref="H70:H72" si="38">SUM(M70:X70)</f>
        <v>992</v>
      </c>
      <c r="I70" s="109">
        <f t="shared" si="3"/>
        <v>265</v>
      </c>
      <c r="J70" s="109">
        <f t="shared" si="4"/>
        <v>139</v>
      </c>
      <c r="K70" s="109">
        <f t="shared" si="5"/>
        <v>0</v>
      </c>
      <c r="L70" s="109">
        <f t="shared" si="6"/>
        <v>588</v>
      </c>
      <c r="M70" s="112">
        <v>143</v>
      </c>
      <c r="N70" s="112">
        <v>73</v>
      </c>
      <c r="O70" s="112"/>
      <c r="P70" s="112">
        <v>588</v>
      </c>
      <c r="Q70" s="112"/>
      <c r="R70" s="112"/>
      <c r="S70" s="112"/>
      <c r="T70" s="112"/>
      <c r="U70" s="112">
        <v>122</v>
      </c>
      <c r="V70" s="112">
        <v>66</v>
      </c>
      <c r="W70" s="112"/>
      <c r="X70" s="112"/>
      <c r="Y70" s="112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  <c r="AL70" s="13"/>
    </row>
    <row r="71" spans="1:38" ht="18.75" customHeight="1">
      <c r="A71" s="25">
        <v>18</v>
      </c>
      <c r="B71" s="26" t="s">
        <v>58</v>
      </c>
      <c r="C71" s="111">
        <f t="shared" si="37"/>
        <v>17747</v>
      </c>
      <c r="D71" s="112">
        <v>12883</v>
      </c>
      <c r="E71" s="112">
        <v>1590</v>
      </c>
      <c r="F71" s="112"/>
      <c r="G71" s="112">
        <v>3274</v>
      </c>
      <c r="H71" s="111">
        <f t="shared" si="38"/>
        <v>0</v>
      </c>
      <c r="I71" s="109">
        <f t="shared" si="3"/>
        <v>0</v>
      </c>
      <c r="J71" s="109">
        <f t="shared" si="4"/>
        <v>0</v>
      </c>
      <c r="K71" s="109">
        <f t="shared" si="5"/>
        <v>0</v>
      </c>
      <c r="L71" s="109">
        <f t="shared" si="6"/>
        <v>0</v>
      </c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13"/>
    </row>
    <row r="72" spans="1:38" ht="18.75" customHeight="1">
      <c r="A72" s="25">
        <v>19</v>
      </c>
      <c r="B72" s="26" t="s">
        <v>59</v>
      </c>
      <c r="C72" s="111">
        <f t="shared" si="37"/>
        <v>7042</v>
      </c>
      <c r="D72" s="112">
        <v>6532</v>
      </c>
      <c r="E72" s="112">
        <v>198</v>
      </c>
      <c r="F72" s="112"/>
      <c r="G72" s="112">
        <v>312</v>
      </c>
      <c r="H72" s="111">
        <f t="shared" si="38"/>
        <v>0</v>
      </c>
      <c r="I72" s="109">
        <f t="shared" si="3"/>
        <v>0</v>
      </c>
      <c r="J72" s="109">
        <f t="shared" si="4"/>
        <v>0</v>
      </c>
      <c r="K72" s="109">
        <f t="shared" si="5"/>
        <v>0</v>
      </c>
      <c r="L72" s="109">
        <f t="shared" si="6"/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3"/>
      <c r="AL72" s="4"/>
    </row>
    <row r="73" spans="1:38" ht="18.75" customHeight="1">
      <c r="A73" s="25">
        <v>20</v>
      </c>
      <c r="B73" s="26" t="s">
        <v>60</v>
      </c>
      <c r="C73" s="111">
        <f t="shared" si="37"/>
        <v>13660</v>
      </c>
      <c r="D73" s="65">
        <v>12763</v>
      </c>
      <c r="E73" s="64">
        <v>897</v>
      </c>
      <c r="F73" s="64"/>
      <c r="G73" s="64"/>
      <c r="H73" s="63">
        <v>1106</v>
      </c>
      <c r="I73" s="109">
        <f t="shared" si="3"/>
        <v>574</v>
      </c>
      <c r="J73" s="109">
        <f t="shared" si="4"/>
        <v>13</v>
      </c>
      <c r="K73" s="109">
        <f t="shared" si="5"/>
        <v>0</v>
      </c>
      <c r="L73" s="109">
        <f t="shared" si="6"/>
        <v>519</v>
      </c>
      <c r="M73" s="64">
        <v>574</v>
      </c>
      <c r="N73" s="64">
        <v>13</v>
      </c>
      <c r="O73" s="64"/>
      <c r="P73" s="64">
        <v>519</v>
      </c>
      <c r="Q73" s="112"/>
      <c r="R73" s="112"/>
      <c r="S73" s="112"/>
      <c r="T73" s="112"/>
      <c r="U73" s="112"/>
      <c r="V73" s="112"/>
      <c r="W73" s="112"/>
      <c r="X73" s="112"/>
      <c r="Y73" s="11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3"/>
      <c r="AL73" s="4"/>
    </row>
    <row r="74" spans="1:38" ht="25.5" customHeight="1">
      <c r="A74" s="25">
        <v>21</v>
      </c>
      <c r="B74" s="26" t="s">
        <v>61</v>
      </c>
      <c r="C74" s="111">
        <f t="shared" si="37"/>
        <v>7632</v>
      </c>
      <c r="D74" s="112">
        <v>7232</v>
      </c>
      <c r="E74" s="112">
        <v>400</v>
      </c>
      <c r="F74" s="112">
        <v>0</v>
      </c>
      <c r="G74" s="112">
        <v>0</v>
      </c>
      <c r="H74" s="111">
        <f t="shared" ref="H74:H80" si="39">SUM(M74:X74)</f>
        <v>114</v>
      </c>
      <c r="I74" s="109">
        <f t="shared" ref="I74:I97" si="40">M74+Q74+U74</f>
        <v>114</v>
      </c>
      <c r="J74" s="109">
        <f t="shared" ref="J74:J97" si="41">N74+R74+V74</f>
        <v>0</v>
      </c>
      <c r="K74" s="109">
        <f t="shared" ref="K74:K97" si="42">O74+S74+W74</f>
        <v>0</v>
      </c>
      <c r="L74" s="109">
        <f t="shared" ref="L74:L97" si="43">P74+T74+X74</f>
        <v>0</v>
      </c>
      <c r="M74" s="112">
        <v>114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3"/>
      <c r="AL74" s="4"/>
    </row>
    <row r="75" spans="1:38" ht="18.75" customHeight="1">
      <c r="A75" s="25">
        <v>22</v>
      </c>
      <c r="B75" s="26" t="s">
        <v>62</v>
      </c>
      <c r="C75" s="111">
        <f t="shared" si="37"/>
        <v>14923</v>
      </c>
      <c r="D75" s="112">
        <v>10446</v>
      </c>
      <c r="E75" s="112">
        <v>1121</v>
      </c>
      <c r="F75" s="112">
        <v>0</v>
      </c>
      <c r="G75" s="112">
        <v>3356</v>
      </c>
      <c r="H75" s="111">
        <f t="shared" si="39"/>
        <v>736</v>
      </c>
      <c r="I75" s="109">
        <f t="shared" si="40"/>
        <v>0</v>
      </c>
      <c r="J75" s="109">
        <f t="shared" si="41"/>
        <v>493</v>
      </c>
      <c r="K75" s="109">
        <f t="shared" si="42"/>
        <v>0</v>
      </c>
      <c r="L75" s="109">
        <f t="shared" si="43"/>
        <v>243</v>
      </c>
      <c r="M75" s="112">
        <v>0</v>
      </c>
      <c r="N75" s="112">
        <v>493</v>
      </c>
      <c r="O75" s="112">
        <v>0</v>
      </c>
      <c r="P75" s="112">
        <v>243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3"/>
      <c r="AL75" s="4"/>
    </row>
    <row r="76" spans="1:38" ht="18.75" customHeight="1">
      <c r="A76" s="25">
        <v>23</v>
      </c>
      <c r="B76" s="26" t="s">
        <v>63</v>
      </c>
      <c r="C76" s="111">
        <f t="shared" si="37"/>
        <v>14069</v>
      </c>
      <c r="D76" s="112">
        <v>9505</v>
      </c>
      <c r="E76" s="112">
        <v>1240</v>
      </c>
      <c r="F76" s="112"/>
      <c r="G76" s="112">
        <v>3324</v>
      </c>
      <c r="H76" s="111">
        <f t="shared" si="39"/>
        <v>394</v>
      </c>
      <c r="I76" s="109">
        <f t="shared" si="40"/>
        <v>186</v>
      </c>
      <c r="J76" s="109">
        <f t="shared" si="41"/>
        <v>149</v>
      </c>
      <c r="K76" s="109">
        <f t="shared" si="42"/>
        <v>0</v>
      </c>
      <c r="L76" s="109">
        <f t="shared" si="43"/>
        <v>59</v>
      </c>
      <c r="M76" s="112">
        <v>186</v>
      </c>
      <c r="N76" s="112">
        <v>149</v>
      </c>
      <c r="O76" s="112"/>
      <c r="P76" s="112">
        <v>59</v>
      </c>
      <c r="Q76" s="112"/>
      <c r="R76" s="112"/>
      <c r="S76" s="112"/>
      <c r="T76" s="112"/>
      <c r="U76" s="112"/>
      <c r="V76" s="112"/>
      <c r="W76" s="112"/>
      <c r="X76" s="112"/>
      <c r="Y76" s="11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3"/>
      <c r="AL76" s="4"/>
    </row>
    <row r="77" spans="1:38" ht="18.75" customHeight="1">
      <c r="A77" s="25">
        <v>24</v>
      </c>
      <c r="B77" s="26" t="s">
        <v>64</v>
      </c>
      <c r="C77" s="111">
        <f t="shared" si="37"/>
        <v>17311</v>
      </c>
      <c r="D77" s="112">
        <v>9132</v>
      </c>
      <c r="E77" s="112">
        <v>1411</v>
      </c>
      <c r="F77" s="112"/>
      <c r="G77" s="112">
        <v>6768</v>
      </c>
      <c r="H77" s="111">
        <f t="shared" si="39"/>
        <v>588</v>
      </c>
      <c r="I77" s="109">
        <f t="shared" si="40"/>
        <v>539</v>
      </c>
      <c r="J77" s="109">
        <f t="shared" si="41"/>
        <v>49</v>
      </c>
      <c r="K77" s="109">
        <f t="shared" si="42"/>
        <v>0</v>
      </c>
      <c r="L77" s="109">
        <f t="shared" si="43"/>
        <v>0</v>
      </c>
      <c r="M77" s="112">
        <v>178</v>
      </c>
      <c r="N77" s="112">
        <v>34</v>
      </c>
      <c r="O77" s="112"/>
      <c r="P77" s="112"/>
      <c r="Q77" s="112"/>
      <c r="R77" s="112"/>
      <c r="S77" s="112"/>
      <c r="T77" s="112"/>
      <c r="U77" s="112">
        <v>361</v>
      </c>
      <c r="V77" s="112">
        <v>15</v>
      </c>
      <c r="W77" s="112"/>
      <c r="X77" s="112"/>
      <c r="Y77" s="11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3"/>
      <c r="AL77" s="4"/>
    </row>
    <row r="78" spans="1:38" ht="18.75" customHeight="1">
      <c r="A78" s="25">
        <v>25</v>
      </c>
      <c r="B78" s="26" t="s">
        <v>65</v>
      </c>
      <c r="C78" s="111">
        <f t="shared" si="37"/>
        <v>21872.501</v>
      </c>
      <c r="D78" s="112">
        <v>17534.104500000001</v>
      </c>
      <c r="E78" s="112">
        <v>818.20450000000005</v>
      </c>
      <c r="F78" s="112"/>
      <c r="G78" s="112">
        <v>3520.192</v>
      </c>
      <c r="H78" s="111">
        <f t="shared" si="39"/>
        <v>7149.36</v>
      </c>
      <c r="I78" s="109">
        <f t="shared" si="40"/>
        <v>6819.96</v>
      </c>
      <c r="J78" s="109">
        <f t="shared" si="41"/>
        <v>109.4</v>
      </c>
      <c r="K78" s="109">
        <f t="shared" si="42"/>
        <v>0</v>
      </c>
      <c r="L78" s="109">
        <f t="shared" si="43"/>
        <v>220</v>
      </c>
      <c r="M78" s="112">
        <f>176.2+6331.96</f>
        <v>6508.16</v>
      </c>
      <c r="N78" s="112">
        <v>45.9</v>
      </c>
      <c r="O78" s="112"/>
      <c r="P78" s="112">
        <v>145</v>
      </c>
      <c r="Q78" s="112"/>
      <c r="R78" s="112"/>
      <c r="S78" s="112"/>
      <c r="T78" s="112"/>
      <c r="U78" s="112">
        <v>311.8</v>
      </c>
      <c r="V78" s="112">
        <v>63.5</v>
      </c>
      <c r="W78" s="112"/>
      <c r="X78" s="112">
        <v>75</v>
      </c>
      <c r="Y78" s="11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3"/>
      <c r="AL78" s="4"/>
    </row>
    <row r="79" spans="1:38" ht="18.75" customHeight="1">
      <c r="A79" s="25">
        <v>26</v>
      </c>
      <c r="B79" s="26" t="s">
        <v>66</v>
      </c>
      <c r="C79" s="111">
        <f t="shared" si="37"/>
        <v>12641</v>
      </c>
      <c r="D79" s="112">
        <v>12351</v>
      </c>
      <c r="E79" s="112">
        <v>290</v>
      </c>
      <c r="F79" s="112"/>
      <c r="G79" s="112"/>
      <c r="H79" s="111">
        <f t="shared" si="39"/>
        <v>0</v>
      </c>
      <c r="I79" s="109">
        <f t="shared" si="40"/>
        <v>0</v>
      </c>
      <c r="J79" s="109">
        <f t="shared" si="41"/>
        <v>0</v>
      </c>
      <c r="K79" s="109">
        <f t="shared" si="42"/>
        <v>0</v>
      </c>
      <c r="L79" s="109">
        <f t="shared" si="43"/>
        <v>0</v>
      </c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3"/>
      <c r="AL79" s="4"/>
    </row>
    <row r="80" spans="1:38" ht="18.75" customHeight="1">
      <c r="A80" s="68">
        <v>27</v>
      </c>
      <c r="B80" s="69" t="s">
        <v>67</v>
      </c>
      <c r="C80" s="129">
        <f t="shared" si="37"/>
        <v>0</v>
      </c>
      <c r="D80" s="129"/>
      <c r="E80" s="129"/>
      <c r="F80" s="129"/>
      <c r="G80" s="129"/>
      <c r="H80" s="129">
        <f t="shared" si="39"/>
        <v>0</v>
      </c>
      <c r="I80" s="109">
        <f t="shared" si="40"/>
        <v>0</v>
      </c>
      <c r="J80" s="109">
        <f t="shared" si="41"/>
        <v>0</v>
      </c>
      <c r="K80" s="109">
        <f t="shared" si="42"/>
        <v>0</v>
      </c>
      <c r="L80" s="109">
        <f t="shared" si="43"/>
        <v>0</v>
      </c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8"/>
      <c r="AL80" s="29"/>
    </row>
    <row r="81" spans="1:38" ht="18.75" customHeight="1">
      <c r="A81" s="25">
        <v>28</v>
      </c>
      <c r="B81" s="26" t="s">
        <v>68</v>
      </c>
      <c r="C81" s="111">
        <f t="shared" si="37"/>
        <v>13479</v>
      </c>
      <c r="D81" s="65">
        <v>9195</v>
      </c>
      <c r="E81" s="64">
        <v>1569</v>
      </c>
      <c r="F81" s="64"/>
      <c r="G81" s="64">
        <v>2715</v>
      </c>
      <c r="H81" s="63">
        <v>614</v>
      </c>
      <c r="I81" s="109">
        <f t="shared" si="40"/>
        <v>614</v>
      </c>
      <c r="J81" s="109">
        <f t="shared" si="41"/>
        <v>0</v>
      </c>
      <c r="K81" s="109">
        <f t="shared" si="42"/>
        <v>0</v>
      </c>
      <c r="L81" s="109">
        <f t="shared" si="43"/>
        <v>0</v>
      </c>
      <c r="M81" s="64">
        <v>614</v>
      </c>
      <c r="N81" s="64"/>
      <c r="O81" s="64"/>
      <c r="P81" s="64"/>
      <c r="Q81" s="64"/>
      <c r="R81" s="64"/>
      <c r="S81" s="64"/>
      <c r="T81" s="112"/>
      <c r="U81" s="112"/>
      <c r="V81" s="112"/>
      <c r="W81" s="112"/>
      <c r="X81" s="112"/>
      <c r="Y81" s="11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3"/>
      <c r="AL81" s="4"/>
    </row>
    <row r="82" spans="1:38" ht="18.75" customHeight="1">
      <c r="A82" s="25">
        <v>29</v>
      </c>
      <c r="B82" s="26" t="s">
        <v>69</v>
      </c>
      <c r="C82" s="111">
        <f t="shared" si="37"/>
        <v>11250</v>
      </c>
      <c r="D82" s="112">
        <v>8328</v>
      </c>
      <c r="E82" s="112">
        <v>661</v>
      </c>
      <c r="F82" s="112">
        <v>0</v>
      </c>
      <c r="G82" s="112">
        <v>2261</v>
      </c>
      <c r="H82" s="111">
        <f t="shared" ref="H82:H93" si="44">SUM(M82:X82)</f>
        <v>7503</v>
      </c>
      <c r="I82" s="109">
        <f t="shared" si="40"/>
        <v>7283</v>
      </c>
      <c r="J82" s="109">
        <f t="shared" si="41"/>
        <v>200</v>
      </c>
      <c r="K82" s="109">
        <f t="shared" si="42"/>
        <v>0</v>
      </c>
      <c r="L82" s="109">
        <f t="shared" si="43"/>
        <v>20</v>
      </c>
      <c r="M82" s="112">
        <v>7033</v>
      </c>
      <c r="N82" s="112">
        <v>100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250</v>
      </c>
      <c r="V82" s="112">
        <v>100</v>
      </c>
      <c r="W82" s="112">
        <v>0</v>
      </c>
      <c r="X82" s="112">
        <v>20</v>
      </c>
      <c r="Y82" s="11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3"/>
      <c r="AL82" s="4"/>
    </row>
    <row r="83" spans="1:38" ht="18.75" customHeight="1">
      <c r="A83" s="25">
        <v>30</v>
      </c>
      <c r="B83" s="26" t="s">
        <v>70</v>
      </c>
      <c r="C83" s="111">
        <f t="shared" si="37"/>
        <v>18045</v>
      </c>
      <c r="D83" s="112">
        <v>12079</v>
      </c>
      <c r="E83" s="112">
        <v>2073</v>
      </c>
      <c r="F83" s="112">
        <v>0</v>
      </c>
      <c r="G83" s="112">
        <v>3893</v>
      </c>
      <c r="H83" s="111">
        <f t="shared" si="44"/>
        <v>1073</v>
      </c>
      <c r="I83" s="109">
        <f t="shared" si="40"/>
        <v>1000</v>
      </c>
      <c r="J83" s="109">
        <f t="shared" si="41"/>
        <v>73</v>
      </c>
      <c r="K83" s="109">
        <f t="shared" si="42"/>
        <v>0</v>
      </c>
      <c r="L83" s="109">
        <f t="shared" si="43"/>
        <v>0</v>
      </c>
      <c r="M83" s="112">
        <v>1000</v>
      </c>
      <c r="N83" s="112">
        <v>73</v>
      </c>
      <c r="O83" s="112">
        <v>0</v>
      </c>
      <c r="P83" s="112"/>
      <c r="Q83" s="112">
        <v>0</v>
      </c>
      <c r="R83" s="112">
        <v>0</v>
      </c>
      <c r="S83" s="112">
        <v>0</v>
      </c>
      <c r="T83" s="112">
        <v>0</v>
      </c>
      <c r="U83" s="112"/>
      <c r="V83" s="112"/>
      <c r="W83" s="112"/>
      <c r="X83" s="112"/>
      <c r="Y83" s="11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3"/>
      <c r="AL83" s="4"/>
    </row>
    <row r="84" spans="1:38" ht="18.75" customHeight="1">
      <c r="A84" s="25">
        <v>31</v>
      </c>
      <c r="B84" s="26" t="s">
        <v>71</v>
      </c>
      <c r="C84" s="111">
        <f t="shared" si="37"/>
        <v>11396</v>
      </c>
      <c r="D84" s="112">
        <v>8520</v>
      </c>
      <c r="E84" s="112">
        <v>625</v>
      </c>
      <c r="F84" s="112"/>
      <c r="G84" s="112">
        <v>2251</v>
      </c>
      <c r="H84" s="111">
        <f t="shared" si="44"/>
        <v>4390</v>
      </c>
      <c r="I84" s="109">
        <f t="shared" si="40"/>
        <v>4250</v>
      </c>
      <c r="J84" s="109">
        <f t="shared" si="41"/>
        <v>85</v>
      </c>
      <c r="K84" s="109">
        <f t="shared" si="42"/>
        <v>0</v>
      </c>
      <c r="L84" s="109">
        <f t="shared" si="43"/>
        <v>55</v>
      </c>
      <c r="M84" s="112">
        <v>4250</v>
      </c>
      <c r="N84" s="112"/>
      <c r="O84" s="112"/>
      <c r="P84" s="112"/>
      <c r="Q84" s="112"/>
      <c r="R84" s="112"/>
      <c r="S84" s="112"/>
      <c r="T84" s="112"/>
      <c r="U84" s="112">
        <v>0</v>
      </c>
      <c r="V84" s="112">
        <v>85</v>
      </c>
      <c r="W84" s="112">
        <v>0</v>
      </c>
      <c r="X84" s="112">
        <v>55</v>
      </c>
      <c r="Y84" s="11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"/>
      <c r="AL84" s="4"/>
    </row>
    <row r="85" spans="1:38" ht="18.75" customHeight="1">
      <c r="A85" s="25">
        <v>32</v>
      </c>
      <c r="B85" s="26" t="s">
        <v>72</v>
      </c>
      <c r="C85" s="111">
        <f t="shared" si="37"/>
        <v>13706</v>
      </c>
      <c r="D85" s="65">
        <v>9603</v>
      </c>
      <c r="E85" s="64">
        <v>848</v>
      </c>
      <c r="F85" s="64"/>
      <c r="G85" s="64">
        <v>3255</v>
      </c>
      <c r="H85" s="111">
        <f t="shared" si="44"/>
        <v>4850</v>
      </c>
      <c r="I85" s="109">
        <f t="shared" si="40"/>
        <v>4330</v>
      </c>
      <c r="J85" s="109">
        <f t="shared" si="41"/>
        <v>0</v>
      </c>
      <c r="K85" s="109">
        <f t="shared" si="42"/>
        <v>0</v>
      </c>
      <c r="L85" s="109">
        <f t="shared" si="43"/>
        <v>520</v>
      </c>
      <c r="M85" s="65">
        <v>3900</v>
      </c>
      <c r="N85" s="64"/>
      <c r="O85" s="64"/>
      <c r="P85" s="64">
        <v>520</v>
      </c>
      <c r="Q85" s="64"/>
      <c r="R85" s="64"/>
      <c r="S85" s="64"/>
      <c r="T85" s="64"/>
      <c r="U85" s="64">
        <v>430</v>
      </c>
      <c r="V85" s="64"/>
      <c r="W85" s="64"/>
      <c r="X85" s="64"/>
      <c r="Y85" s="64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"/>
      <c r="AL85" s="4"/>
    </row>
    <row r="86" spans="1:38" ht="18.75" customHeight="1">
      <c r="A86" s="25">
        <v>33</v>
      </c>
      <c r="B86" s="26" t="s">
        <v>73</v>
      </c>
      <c r="C86" s="111">
        <f t="shared" si="37"/>
        <v>7978</v>
      </c>
      <c r="D86" s="112">
        <v>6881</v>
      </c>
      <c r="E86" s="112">
        <v>1097</v>
      </c>
      <c r="F86" s="112"/>
      <c r="G86" s="112"/>
      <c r="H86" s="111">
        <f t="shared" si="44"/>
        <v>0</v>
      </c>
      <c r="I86" s="109">
        <f t="shared" si="40"/>
        <v>0</v>
      </c>
      <c r="J86" s="109">
        <f t="shared" si="41"/>
        <v>0</v>
      </c>
      <c r="K86" s="109">
        <f t="shared" si="42"/>
        <v>0</v>
      </c>
      <c r="L86" s="109">
        <f t="shared" si="43"/>
        <v>0</v>
      </c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3"/>
      <c r="AL86" s="4"/>
    </row>
    <row r="87" spans="1:38" ht="18.75" customHeight="1">
      <c r="A87" s="25">
        <v>34</v>
      </c>
      <c r="B87" s="26" t="s">
        <v>74</v>
      </c>
      <c r="C87" s="111">
        <f t="shared" si="37"/>
        <v>9922</v>
      </c>
      <c r="D87" s="112">
        <v>8456</v>
      </c>
      <c r="E87" s="112">
        <v>1016</v>
      </c>
      <c r="F87" s="112"/>
      <c r="G87" s="112">
        <v>450</v>
      </c>
      <c r="H87" s="111">
        <f t="shared" si="44"/>
        <v>1897</v>
      </c>
      <c r="I87" s="109">
        <f t="shared" si="40"/>
        <v>450</v>
      </c>
      <c r="J87" s="109">
        <f t="shared" si="41"/>
        <v>748</v>
      </c>
      <c r="K87" s="109">
        <f t="shared" si="42"/>
        <v>649</v>
      </c>
      <c r="L87" s="109">
        <f t="shared" si="43"/>
        <v>50</v>
      </c>
      <c r="M87" s="112">
        <v>265</v>
      </c>
      <c r="N87" s="112">
        <v>543</v>
      </c>
      <c r="O87" s="112">
        <v>649</v>
      </c>
      <c r="P87" s="112"/>
      <c r="Q87" s="112"/>
      <c r="R87" s="112"/>
      <c r="S87" s="112"/>
      <c r="T87" s="112"/>
      <c r="U87" s="112">
        <v>185</v>
      </c>
      <c r="V87" s="112">
        <v>205</v>
      </c>
      <c r="W87" s="112">
        <v>0</v>
      </c>
      <c r="X87" s="112">
        <v>50</v>
      </c>
      <c r="Y87" s="11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3"/>
      <c r="AL87" s="4"/>
    </row>
    <row r="88" spans="1:38" ht="18.75" customHeight="1">
      <c r="A88" s="25">
        <v>35</v>
      </c>
      <c r="B88" s="26" t="s">
        <v>75</v>
      </c>
      <c r="C88" s="111">
        <f t="shared" si="37"/>
        <v>6990</v>
      </c>
      <c r="D88" s="112">
        <v>6366</v>
      </c>
      <c r="E88" s="112">
        <v>624</v>
      </c>
      <c r="F88" s="112"/>
      <c r="G88" s="112"/>
      <c r="H88" s="111">
        <f t="shared" si="44"/>
        <v>497</v>
      </c>
      <c r="I88" s="109">
        <f t="shared" si="40"/>
        <v>392</v>
      </c>
      <c r="J88" s="109">
        <f t="shared" si="41"/>
        <v>105</v>
      </c>
      <c r="K88" s="109">
        <f t="shared" si="42"/>
        <v>0</v>
      </c>
      <c r="L88" s="109">
        <f t="shared" si="43"/>
        <v>0</v>
      </c>
      <c r="M88" s="112">
        <v>92</v>
      </c>
      <c r="N88" s="112">
        <v>105</v>
      </c>
      <c r="O88" s="112"/>
      <c r="P88" s="112"/>
      <c r="Q88" s="112"/>
      <c r="R88" s="112"/>
      <c r="S88" s="112"/>
      <c r="T88" s="112"/>
      <c r="U88" s="112">
        <v>300</v>
      </c>
      <c r="V88" s="112"/>
      <c r="W88" s="112"/>
      <c r="X88" s="112"/>
      <c r="Y88" s="11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3"/>
      <c r="AL88" s="4"/>
    </row>
    <row r="89" spans="1:38" ht="18.75" customHeight="1">
      <c r="A89" s="25">
        <v>36</v>
      </c>
      <c r="B89" s="26" t="s">
        <v>76</v>
      </c>
      <c r="C89" s="111">
        <f t="shared" si="37"/>
        <v>0</v>
      </c>
      <c r="D89" s="112"/>
      <c r="E89" s="112"/>
      <c r="F89" s="112"/>
      <c r="G89" s="112"/>
      <c r="H89" s="111">
        <f t="shared" si="44"/>
        <v>0</v>
      </c>
      <c r="I89" s="109">
        <f t="shared" si="40"/>
        <v>0</v>
      </c>
      <c r="J89" s="109">
        <f t="shared" si="41"/>
        <v>0</v>
      </c>
      <c r="K89" s="109">
        <f t="shared" si="42"/>
        <v>0</v>
      </c>
      <c r="L89" s="109">
        <f t="shared" si="43"/>
        <v>0</v>
      </c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3"/>
      <c r="AL89" s="4"/>
    </row>
    <row r="90" spans="1:38" ht="18.75" customHeight="1">
      <c r="A90" s="25">
        <v>37</v>
      </c>
      <c r="B90" s="26" t="s">
        <v>77</v>
      </c>
      <c r="C90" s="111">
        <f t="shared" si="37"/>
        <v>10541</v>
      </c>
      <c r="D90" s="112">
        <v>6980</v>
      </c>
      <c r="E90" s="112">
        <v>782</v>
      </c>
      <c r="F90" s="112">
        <v>147</v>
      </c>
      <c r="G90" s="112">
        <v>2632</v>
      </c>
      <c r="H90" s="111">
        <f t="shared" si="44"/>
        <v>1488</v>
      </c>
      <c r="I90" s="109">
        <f t="shared" si="40"/>
        <v>1327</v>
      </c>
      <c r="J90" s="109">
        <f t="shared" si="41"/>
        <v>161</v>
      </c>
      <c r="K90" s="109">
        <f t="shared" si="42"/>
        <v>0</v>
      </c>
      <c r="L90" s="109">
        <f t="shared" si="43"/>
        <v>0</v>
      </c>
      <c r="M90" s="112">
        <v>1327</v>
      </c>
      <c r="N90" s="112">
        <v>161</v>
      </c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3"/>
      <c r="AL90" s="4"/>
    </row>
    <row r="91" spans="1:38" ht="18.75" customHeight="1">
      <c r="A91" s="25">
        <v>38</v>
      </c>
      <c r="B91" s="26" t="s">
        <v>78</v>
      </c>
      <c r="C91" s="111">
        <f t="shared" si="37"/>
        <v>0</v>
      </c>
      <c r="D91" s="112"/>
      <c r="E91" s="112"/>
      <c r="F91" s="112"/>
      <c r="G91" s="112"/>
      <c r="H91" s="111">
        <f t="shared" si="44"/>
        <v>0</v>
      </c>
      <c r="I91" s="109">
        <f t="shared" si="40"/>
        <v>0</v>
      </c>
      <c r="J91" s="109">
        <f t="shared" si="41"/>
        <v>0</v>
      </c>
      <c r="K91" s="109">
        <f t="shared" si="42"/>
        <v>0</v>
      </c>
      <c r="L91" s="109">
        <f t="shared" si="43"/>
        <v>0</v>
      </c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3"/>
      <c r="AL91" s="4"/>
    </row>
    <row r="92" spans="1:38" ht="18.75" customHeight="1">
      <c r="A92" s="25">
        <v>39</v>
      </c>
      <c r="B92" s="26" t="s">
        <v>79</v>
      </c>
      <c r="C92" s="111">
        <f t="shared" si="37"/>
        <v>22574.7</v>
      </c>
      <c r="D92" s="112">
        <v>12930</v>
      </c>
      <c r="E92" s="112">
        <v>1597.7</v>
      </c>
      <c r="F92" s="112"/>
      <c r="G92" s="112">
        <v>8047</v>
      </c>
      <c r="H92" s="111">
        <f t="shared" si="44"/>
        <v>4333.3</v>
      </c>
      <c r="I92" s="109">
        <f t="shared" si="40"/>
        <v>3000</v>
      </c>
      <c r="J92" s="109">
        <f t="shared" si="41"/>
        <v>708.4</v>
      </c>
      <c r="K92" s="109">
        <f t="shared" si="42"/>
        <v>0</v>
      </c>
      <c r="L92" s="109">
        <f t="shared" si="43"/>
        <v>624.9</v>
      </c>
      <c r="M92" s="112">
        <v>3000</v>
      </c>
      <c r="N92" s="112">
        <v>708.4</v>
      </c>
      <c r="O92" s="112"/>
      <c r="P92" s="112">
        <v>624.9</v>
      </c>
      <c r="Q92" s="112"/>
      <c r="R92" s="112"/>
      <c r="S92" s="112"/>
      <c r="T92" s="112"/>
      <c r="U92" s="112"/>
      <c r="V92" s="112"/>
      <c r="W92" s="112"/>
      <c r="X92" s="112"/>
      <c r="Y92" s="11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3"/>
      <c r="AL92" s="4"/>
    </row>
    <row r="93" spans="1:38" ht="18.75" customHeight="1">
      <c r="A93" s="25">
        <v>40</v>
      </c>
      <c r="B93" s="26" t="s">
        <v>80</v>
      </c>
      <c r="C93" s="111">
        <f t="shared" si="37"/>
        <v>6314</v>
      </c>
      <c r="D93" s="112">
        <v>3389</v>
      </c>
      <c r="E93" s="112"/>
      <c r="F93" s="112"/>
      <c r="G93" s="112">
        <v>2925</v>
      </c>
      <c r="H93" s="111">
        <f t="shared" si="44"/>
        <v>0</v>
      </c>
      <c r="I93" s="109">
        <f t="shared" si="40"/>
        <v>0</v>
      </c>
      <c r="J93" s="109">
        <f t="shared" si="41"/>
        <v>0</v>
      </c>
      <c r="K93" s="109">
        <f t="shared" si="42"/>
        <v>0</v>
      </c>
      <c r="L93" s="109">
        <f t="shared" si="43"/>
        <v>0</v>
      </c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35"/>
      <c r="AL93" s="36"/>
    </row>
    <row r="94" spans="1:38" ht="27.75" customHeight="1">
      <c r="A94" s="25">
        <v>41</v>
      </c>
      <c r="B94" s="26" t="s">
        <v>81</v>
      </c>
      <c r="C94" s="111">
        <v>6464</v>
      </c>
      <c r="D94" s="112">
        <v>6464</v>
      </c>
      <c r="E94" s="112"/>
      <c r="F94" s="112"/>
      <c r="G94" s="112"/>
      <c r="H94" s="111">
        <v>0</v>
      </c>
      <c r="I94" s="109">
        <f t="shared" si="40"/>
        <v>0</v>
      </c>
      <c r="J94" s="109">
        <f t="shared" si="41"/>
        <v>0</v>
      </c>
      <c r="K94" s="109">
        <f t="shared" si="42"/>
        <v>0</v>
      </c>
      <c r="L94" s="109">
        <f t="shared" si="43"/>
        <v>0</v>
      </c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35"/>
      <c r="AL94" s="36"/>
    </row>
    <row r="95" spans="1:38" ht="21" customHeight="1">
      <c r="A95" s="25">
        <v>42</v>
      </c>
      <c r="B95" s="26" t="s">
        <v>86</v>
      </c>
      <c r="C95" s="111">
        <f t="shared" ref="C95:C96" si="45">SUM(D95:G95)</f>
        <v>4056</v>
      </c>
      <c r="D95" s="112">
        <v>4056</v>
      </c>
      <c r="E95" s="112"/>
      <c r="F95" s="112"/>
      <c r="G95" s="112"/>
      <c r="H95" s="111">
        <f t="shared" ref="H95:H96" si="46">SUM(M95:X95)</f>
        <v>116749</v>
      </c>
      <c r="I95" s="109">
        <f t="shared" si="40"/>
        <v>116749</v>
      </c>
      <c r="J95" s="109">
        <f t="shared" si="41"/>
        <v>0</v>
      </c>
      <c r="K95" s="109">
        <f t="shared" si="42"/>
        <v>0</v>
      </c>
      <c r="L95" s="109">
        <f t="shared" si="43"/>
        <v>0</v>
      </c>
      <c r="M95" s="112">
        <v>1109</v>
      </c>
      <c r="N95" s="112"/>
      <c r="O95" s="112"/>
      <c r="P95" s="112"/>
      <c r="Q95" s="112"/>
      <c r="R95" s="112"/>
      <c r="S95" s="112"/>
      <c r="T95" s="112"/>
      <c r="U95" s="112">
        <v>115640</v>
      </c>
      <c r="V95" s="112"/>
      <c r="W95" s="112"/>
      <c r="X95" s="112"/>
      <c r="Y95" s="130">
        <v>1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35"/>
      <c r="AL95" s="36"/>
    </row>
    <row r="96" spans="1:38" ht="21" customHeight="1">
      <c r="A96" s="25">
        <v>43</v>
      </c>
      <c r="B96" s="26" t="s">
        <v>82</v>
      </c>
      <c r="C96" s="111">
        <f t="shared" si="45"/>
        <v>6059</v>
      </c>
      <c r="D96" s="112">
        <v>6059</v>
      </c>
      <c r="E96" s="112"/>
      <c r="F96" s="112"/>
      <c r="G96" s="112"/>
      <c r="H96" s="111">
        <f t="shared" si="46"/>
        <v>1049</v>
      </c>
      <c r="I96" s="109">
        <f t="shared" si="40"/>
        <v>1049</v>
      </c>
      <c r="J96" s="109">
        <f t="shared" si="41"/>
        <v>0</v>
      </c>
      <c r="K96" s="109">
        <f t="shared" si="42"/>
        <v>0</v>
      </c>
      <c r="L96" s="109">
        <f t="shared" si="43"/>
        <v>0</v>
      </c>
      <c r="M96" s="112">
        <v>900</v>
      </c>
      <c r="N96" s="112"/>
      <c r="O96" s="112"/>
      <c r="P96" s="112"/>
      <c r="Q96" s="112"/>
      <c r="R96" s="112"/>
      <c r="S96" s="112"/>
      <c r="T96" s="112"/>
      <c r="U96" s="112">
        <v>149</v>
      </c>
      <c r="V96" s="112"/>
      <c r="W96" s="112"/>
      <c r="X96" s="112"/>
      <c r="Y96" s="130">
        <v>1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35"/>
      <c r="AL96" s="36"/>
    </row>
    <row r="97" spans="1:38" ht="22.5" customHeight="1">
      <c r="A97" s="80" t="s">
        <v>83</v>
      </c>
      <c r="B97" s="81"/>
      <c r="C97" s="131">
        <f t="shared" ref="C97:X97" si="47">C8+C23+C38+C53</f>
        <v>2937950.9509999999</v>
      </c>
      <c r="D97" s="131">
        <f t="shared" si="47"/>
        <v>2134644.8174999999</v>
      </c>
      <c r="E97" s="131">
        <f t="shared" si="47"/>
        <v>457132.34750000003</v>
      </c>
      <c r="F97" s="131">
        <f t="shared" si="47"/>
        <v>20892.397000000001</v>
      </c>
      <c r="G97" s="131">
        <f t="shared" si="47"/>
        <v>196420.57200000001</v>
      </c>
      <c r="H97" s="131">
        <f t="shared" si="47"/>
        <v>1132570.581</v>
      </c>
      <c r="I97" s="109">
        <f t="shared" si="40"/>
        <v>1081726.152</v>
      </c>
      <c r="J97" s="109">
        <f t="shared" si="41"/>
        <v>16001.993000000002</v>
      </c>
      <c r="K97" s="109">
        <f t="shared" si="42"/>
        <v>20625.465</v>
      </c>
      <c r="L97" s="109">
        <f t="shared" si="43"/>
        <v>19590.151999999998</v>
      </c>
      <c r="M97" s="131">
        <f t="shared" si="47"/>
        <v>395327.83700000006</v>
      </c>
      <c r="N97" s="131">
        <f t="shared" si="47"/>
        <v>6667.4520000000002</v>
      </c>
      <c r="O97" s="131">
        <f t="shared" si="47"/>
        <v>10886</v>
      </c>
      <c r="P97" s="131">
        <f t="shared" si="47"/>
        <v>8099.9479999999994</v>
      </c>
      <c r="Q97" s="131">
        <f t="shared" si="47"/>
        <v>362985</v>
      </c>
      <c r="R97" s="131">
        <f t="shared" si="47"/>
        <v>131</v>
      </c>
      <c r="S97" s="131">
        <f t="shared" si="47"/>
        <v>1415</v>
      </c>
      <c r="T97" s="131">
        <f t="shared" si="47"/>
        <v>89</v>
      </c>
      <c r="U97" s="131">
        <f t="shared" si="47"/>
        <v>323413.315</v>
      </c>
      <c r="V97" s="131">
        <f t="shared" si="47"/>
        <v>9203.5410000000011</v>
      </c>
      <c r="W97" s="131">
        <f t="shared" si="47"/>
        <v>8324.4650000000001</v>
      </c>
      <c r="X97" s="131">
        <f t="shared" si="47"/>
        <v>11401.204</v>
      </c>
      <c r="Y97" s="13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35"/>
      <c r="AL97" s="36"/>
    </row>
    <row r="98" spans="1:38" ht="18.75" customHeight="1">
      <c r="A98" s="1"/>
      <c r="B98" s="2"/>
      <c r="C98" s="54"/>
      <c r="D98" s="54"/>
      <c r="E98" s="54"/>
      <c r="F98" s="54"/>
      <c r="G98" s="54"/>
      <c r="H98" s="54"/>
      <c r="I98" s="77"/>
      <c r="J98" s="77"/>
      <c r="K98" s="77"/>
      <c r="L98" s="77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8.75" customHeight="1">
      <c r="A99" s="1"/>
      <c r="B99" s="2"/>
      <c r="C99" s="54"/>
      <c r="D99" s="54"/>
      <c r="E99" s="54"/>
      <c r="F99" s="54"/>
      <c r="G99" s="54"/>
      <c r="H99" s="54"/>
      <c r="I99" s="77"/>
      <c r="J99" s="77"/>
      <c r="K99" s="77"/>
      <c r="L99" s="77"/>
      <c r="M99" s="54"/>
      <c r="N99" s="54"/>
      <c r="O99" s="54"/>
      <c r="P99" s="54"/>
      <c r="Q99" s="133"/>
      <c r="R99" s="134"/>
      <c r="S99" s="54"/>
      <c r="T99" s="54"/>
      <c r="U99" s="54"/>
      <c r="V99" s="54"/>
      <c r="W99" s="54"/>
      <c r="X99" s="54"/>
      <c r="Y99" s="54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8.75" customHeight="1">
      <c r="A100" s="1"/>
      <c r="B100" s="2"/>
      <c r="C100" s="54"/>
      <c r="D100" s="54"/>
      <c r="E100" s="54"/>
      <c r="F100" s="54"/>
      <c r="G100" s="54"/>
      <c r="H100" s="54"/>
      <c r="I100" s="77"/>
      <c r="J100" s="77"/>
      <c r="K100" s="77"/>
      <c r="L100" s="77"/>
      <c r="M100" s="54"/>
      <c r="N100" s="54"/>
      <c r="O100" s="54"/>
      <c r="P100" s="54"/>
      <c r="Q100" s="54"/>
      <c r="R100" s="135"/>
      <c r="S100" s="54"/>
      <c r="T100" s="54"/>
      <c r="U100" s="54"/>
      <c r="V100" s="54"/>
      <c r="W100" s="54"/>
      <c r="X100" s="54"/>
      <c r="Y100" s="54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8.75" customHeight="1">
      <c r="A101" s="1"/>
      <c r="B101" s="2"/>
      <c r="C101" s="54"/>
      <c r="D101" s="54"/>
      <c r="E101" s="54"/>
      <c r="F101" s="54"/>
      <c r="G101" s="54"/>
      <c r="H101" s="54"/>
      <c r="I101" s="77"/>
      <c r="J101" s="77"/>
      <c r="K101" s="77"/>
      <c r="L101" s="77"/>
      <c r="M101" s="54"/>
      <c r="N101" s="54"/>
      <c r="O101" s="54"/>
      <c r="P101" s="54"/>
      <c r="Q101" s="54"/>
      <c r="R101" s="136"/>
      <c r="S101" s="54"/>
      <c r="T101" s="54"/>
      <c r="U101" s="54"/>
      <c r="V101" s="54"/>
      <c r="W101" s="54"/>
      <c r="X101" s="54"/>
      <c r="Y101" s="54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8.75" customHeight="1">
      <c r="A102" s="1"/>
      <c r="B102" s="2"/>
      <c r="C102" s="54"/>
      <c r="D102" s="54"/>
      <c r="E102" s="54"/>
      <c r="F102" s="54"/>
      <c r="G102" s="54"/>
      <c r="H102" s="54"/>
      <c r="I102" s="77"/>
      <c r="J102" s="77"/>
      <c r="K102" s="77"/>
      <c r="L102" s="7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8.75" customHeight="1">
      <c r="A103" s="1"/>
      <c r="B103" s="2"/>
      <c r="C103" s="54"/>
      <c r="D103" s="54"/>
      <c r="E103" s="54"/>
      <c r="F103" s="54"/>
      <c r="G103" s="54"/>
      <c r="H103" s="54"/>
      <c r="I103" s="77"/>
      <c r="J103" s="77"/>
      <c r="K103" s="77"/>
      <c r="L103" s="7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8.75" customHeight="1">
      <c r="A104" s="1"/>
      <c r="B104" s="2"/>
      <c r="C104" s="54"/>
      <c r="D104" s="54"/>
      <c r="E104" s="54"/>
      <c r="F104" s="54"/>
      <c r="G104" s="54"/>
      <c r="H104" s="54"/>
      <c r="I104" s="77"/>
      <c r="J104" s="77"/>
      <c r="K104" s="77"/>
      <c r="L104" s="7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8.75" customHeight="1">
      <c r="A105" s="1"/>
      <c r="B105" s="2"/>
      <c r="C105" s="54"/>
      <c r="D105" s="54"/>
      <c r="E105" s="54"/>
      <c r="F105" s="54"/>
      <c r="G105" s="54"/>
      <c r="H105" s="54"/>
      <c r="I105" s="77"/>
      <c r="J105" s="77"/>
      <c r="K105" s="77"/>
      <c r="L105" s="7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8.75" customHeight="1">
      <c r="A106" s="1"/>
      <c r="B106" s="2"/>
      <c r="C106" s="54"/>
      <c r="D106" s="54"/>
      <c r="E106" s="54"/>
      <c r="F106" s="54"/>
      <c r="G106" s="54"/>
      <c r="H106" s="54"/>
      <c r="I106" s="77"/>
      <c r="J106" s="77"/>
      <c r="K106" s="77"/>
      <c r="L106" s="7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8.75" customHeight="1">
      <c r="A107" s="1"/>
      <c r="B107" s="2"/>
      <c r="C107" s="54"/>
      <c r="D107" s="54"/>
      <c r="E107" s="54"/>
      <c r="F107" s="54"/>
      <c r="G107" s="54"/>
      <c r="H107" s="54"/>
      <c r="I107" s="77"/>
      <c r="J107" s="77"/>
      <c r="K107" s="77"/>
      <c r="L107" s="7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8.75" customHeight="1">
      <c r="A108" s="1"/>
      <c r="B108" s="2"/>
      <c r="C108" s="54"/>
      <c r="D108" s="54"/>
      <c r="E108" s="54"/>
      <c r="F108" s="54"/>
      <c r="G108" s="54"/>
      <c r="H108" s="54"/>
      <c r="I108" s="77"/>
      <c r="J108" s="77"/>
      <c r="K108" s="77"/>
      <c r="L108" s="7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8.75" customHeight="1">
      <c r="A109" s="1"/>
      <c r="B109" s="2"/>
      <c r="C109" s="54"/>
      <c r="D109" s="54"/>
      <c r="E109" s="54"/>
      <c r="F109" s="54"/>
      <c r="G109" s="54"/>
      <c r="H109" s="54"/>
      <c r="I109" s="77"/>
      <c r="J109" s="77"/>
      <c r="K109" s="77"/>
      <c r="L109" s="7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8.75" customHeight="1">
      <c r="A110" s="1"/>
      <c r="B110" s="2"/>
      <c r="C110" s="54"/>
      <c r="D110" s="54"/>
      <c r="E110" s="54"/>
      <c r="F110" s="54"/>
      <c r="G110" s="54"/>
      <c r="H110" s="54"/>
      <c r="I110" s="77"/>
      <c r="J110" s="77"/>
      <c r="K110" s="77"/>
      <c r="L110" s="7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8.75" customHeight="1">
      <c r="A111" s="1"/>
      <c r="B111" s="2"/>
      <c r="C111" s="54"/>
      <c r="D111" s="54"/>
      <c r="E111" s="54"/>
      <c r="F111" s="54"/>
      <c r="G111" s="54"/>
      <c r="H111" s="54"/>
      <c r="I111" s="77"/>
      <c r="J111" s="77"/>
      <c r="K111" s="77"/>
      <c r="L111" s="7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8.75" customHeight="1">
      <c r="A112" s="1"/>
      <c r="B112" s="2"/>
      <c r="C112" s="54"/>
      <c r="D112" s="54"/>
      <c r="E112" s="54"/>
      <c r="F112" s="54"/>
      <c r="G112" s="54"/>
      <c r="H112" s="54"/>
      <c r="I112" s="77"/>
      <c r="J112" s="77"/>
      <c r="K112" s="77"/>
      <c r="L112" s="7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8.75" customHeight="1">
      <c r="A113" s="1"/>
      <c r="B113" s="2"/>
      <c r="C113" s="54"/>
      <c r="D113" s="54"/>
      <c r="E113" s="54"/>
      <c r="F113" s="54"/>
      <c r="G113" s="54"/>
      <c r="H113" s="54"/>
      <c r="I113" s="77"/>
      <c r="J113" s="77"/>
      <c r="K113" s="77"/>
      <c r="L113" s="7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8.75" customHeight="1">
      <c r="A114" s="1"/>
      <c r="B114" s="2"/>
      <c r="C114" s="54"/>
      <c r="D114" s="54"/>
      <c r="E114" s="54"/>
      <c r="F114" s="54"/>
      <c r="G114" s="54"/>
      <c r="H114" s="54"/>
      <c r="I114" s="77"/>
      <c r="J114" s="77"/>
      <c r="K114" s="77"/>
      <c r="L114" s="7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8.75" customHeight="1">
      <c r="A115" s="1"/>
      <c r="B115" s="2"/>
      <c r="C115" s="54"/>
      <c r="D115" s="54"/>
      <c r="E115" s="54"/>
      <c r="F115" s="54"/>
      <c r="G115" s="54"/>
      <c r="H115" s="54"/>
      <c r="I115" s="77"/>
      <c r="J115" s="77"/>
      <c r="K115" s="77"/>
      <c r="L115" s="7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8.75" customHeight="1">
      <c r="A116" s="1"/>
      <c r="B116" s="2"/>
      <c r="C116" s="54"/>
      <c r="D116" s="54"/>
      <c r="E116" s="54"/>
      <c r="F116" s="54"/>
      <c r="G116" s="54"/>
      <c r="H116" s="54"/>
      <c r="I116" s="77"/>
      <c r="J116" s="77"/>
      <c r="K116" s="77"/>
      <c r="L116" s="7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8.75" customHeight="1">
      <c r="A117" s="1"/>
      <c r="B117" s="2"/>
      <c r="C117" s="54"/>
      <c r="D117" s="54"/>
      <c r="E117" s="54"/>
      <c r="F117" s="54"/>
      <c r="G117" s="54"/>
      <c r="H117" s="54"/>
      <c r="I117" s="77"/>
      <c r="J117" s="77"/>
      <c r="K117" s="77"/>
      <c r="L117" s="7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8.75" customHeight="1">
      <c r="A118" s="1"/>
      <c r="B118" s="2"/>
      <c r="C118" s="54"/>
      <c r="D118" s="54"/>
      <c r="E118" s="54"/>
      <c r="F118" s="54"/>
      <c r="G118" s="54"/>
      <c r="H118" s="54"/>
      <c r="I118" s="77"/>
      <c r="J118" s="77"/>
      <c r="K118" s="77"/>
      <c r="L118" s="77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8.75" customHeight="1">
      <c r="A119" s="1"/>
      <c r="B119" s="2"/>
      <c r="C119" s="54"/>
      <c r="D119" s="54"/>
      <c r="E119" s="54"/>
      <c r="F119" s="54"/>
      <c r="G119" s="54"/>
      <c r="H119" s="54"/>
      <c r="I119" s="77"/>
      <c r="J119" s="77"/>
      <c r="K119" s="77"/>
      <c r="L119" s="77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8.75" customHeight="1">
      <c r="A120" s="1"/>
      <c r="B120" s="2"/>
      <c r="C120" s="54"/>
      <c r="D120" s="54"/>
      <c r="E120" s="54"/>
      <c r="F120" s="54"/>
      <c r="G120" s="54"/>
      <c r="H120" s="54"/>
      <c r="I120" s="77"/>
      <c r="J120" s="77"/>
      <c r="K120" s="77"/>
      <c r="L120" s="77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8.75" customHeight="1">
      <c r="A121" s="1"/>
      <c r="B121" s="2"/>
      <c r="C121" s="54"/>
      <c r="D121" s="54"/>
      <c r="E121" s="54"/>
      <c r="F121" s="54"/>
      <c r="G121" s="54"/>
      <c r="H121" s="54"/>
      <c r="I121" s="77"/>
      <c r="J121" s="77"/>
      <c r="K121" s="77"/>
      <c r="L121" s="77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8.75" customHeight="1">
      <c r="A122" s="1"/>
      <c r="B122" s="2"/>
      <c r="C122" s="54"/>
      <c r="D122" s="54"/>
      <c r="E122" s="54"/>
      <c r="F122" s="54"/>
      <c r="G122" s="54"/>
      <c r="H122" s="54"/>
      <c r="I122" s="77"/>
      <c r="J122" s="77"/>
      <c r="K122" s="77"/>
      <c r="L122" s="7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8.75" customHeight="1">
      <c r="A123" s="1"/>
      <c r="B123" s="2"/>
      <c r="C123" s="54"/>
      <c r="D123" s="54"/>
      <c r="E123" s="54"/>
      <c r="F123" s="54"/>
      <c r="G123" s="54"/>
      <c r="H123" s="54"/>
      <c r="I123" s="77"/>
      <c r="J123" s="77"/>
      <c r="K123" s="77"/>
      <c r="L123" s="7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8.75" customHeight="1">
      <c r="A124" s="1"/>
      <c r="B124" s="2"/>
      <c r="C124" s="54"/>
      <c r="D124" s="54"/>
      <c r="E124" s="54"/>
      <c r="F124" s="54"/>
      <c r="G124" s="54"/>
      <c r="H124" s="54"/>
      <c r="I124" s="77"/>
      <c r="J124" s="77"/>
      <c r="K124" s="77"/>
      <c r="L124" s="7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8.75" customHeight="1">
      <c r="A125" s="1"/>
      <c r="B125" s="2"/>
      <c r="C125" s="54"/>
      <c r="D125" s="54"/>
      <c r="E125" s="54"/>
      <c r="F125" s="54"/>
      <c r="G125" s="54"/>
      <c r="H125" s="54"/>
      <c r="I125" s="77"/>
      <c r="J125" s="77"/>
      <c r="K125" s="77"/>
      <c r="L125" s="77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8.75" customHeight="1">
      <c r="A126" s="1"/>
      <c r="B126" s="2"/>
      <c r="C126" s="54"/>
      <c r="D126" s="54"/>
      <c r="E126" s="54"/>
      <c r="F126" s="54"/>
      <c r="G126" s="54"/>
      <c r="H126" s="54"/>
      <c r="I126" s="77"/>
      <c r="J126" s="77"/>
      <c r="K126" s="77"/>
      <c r="L126" s="77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8.75" customHeight="1">
      <c r="A127" s="1"/>
      <c r="B127" s="2"/>
      <c r="C127" s="54"/>
      <c r="D127" s="54"/>
      <c r="E127" s="54"/>
      <c r="F127" s="54"/>
      <c r="G127" s="54"/>
      <c r="H127" s="54"/>
      <c r="I127" s="77"/>
      <c r="J127" s="77"/>
      <c r="K127" s="77"/>
      <c r="L127" s="77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8.75" customHeight="1">
      <c r="A128" s="1"/>
      <c r="B128" s="2"/>
      <c r="C128" s="54"/>
      <c r="D128" s="54"/>
      <c r="E128" s="54"/>
      <c r="F128" s="54"/>
      <c r="G128" s="54"/>
      <c r="H128" s="54"/>
      <c r="I128" s="77"/>
      <c r="J128" s="77"/>
      <c r="K128" s="77"/>
      <c r="L128" s="77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8.75" customHeight="1">
      <c r="A129" s="1"/>
      <c r="B129" s="2"/>
      <c r="C129" s="54"/>
      <c r="D129" s="54"/>
      <c r="E129" s="54"/>
      <c r="F129" s="54"/>
      <c r="G129" s="54"/>
      <c r="H129" s="54"/>
      <c r="I129" s="77"/>
      <c r="J129" s="77"/>
      <c r="K129" s="77"/>
      <c r="L129" s="77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8.75" customHeight="1">
      <c r="A130" s="1"/>
      <c r="B130" s="2"/>
      <c r="C130" s="54"/>
      <c r="D130" s="54"/>
      <c r="E130" s="54"/>
      <c r="F130" s="54"/>
      <c r="G130" s="54"/>
      <c r="H130" s="54"/>
      <c r="I130" s="77"/>
      <c r="J130" s="77"/>
      <c r="K130" s="77"/>
      <c r="L130" s="77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8.75" customHeight="1">
      <c r="A131" s="1"/>
      <c r="B131" s="2"/>
      <c r="C131" s="54"/>
      <c r="D131" s="54"/>
      <c r="E131" s="54"/>
      <c r="F131" s="54"/>
      <c r="G131" s="54"/>
      <c r="H131" s="54"/>
      <c r="I131" s="77"/>
      <c r="J131" s="77"/>
      <c r="K131" s="77"/>
      <c r="L131" s="77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8.75" customHeight="1">
      <c r="A132" s="1"/>
      <c r="B132" s="2"/>
      <c r="C132" s="54"/>
      <c r="D132" s="54"/>
      <c r="E132" s="54"/>
      <c r="F132" s="54"/>
      <c r="G132" s="54"/>
      <c r="H132" s="54"/>
      <c r="I132" s="77"/>
      <c r="J132" s="77"/>
      <c r="K132" s="77"/>
      <c r="L132" s="77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8.75" customHeight="1">
      <c r="A133" s="1"/>
      <c r="B133" s="2"/>
      <c r="C133" s="54"/>
      <c r="D133" s="54"/>
      <c r="E133" s="54"/>
      <c r="F133" s="54"/>
      <c r="G133" s="54"/>
      <c r="H133" s="54"/>
      <c r="I133" s="77"/>
      <c r="J133" s="77"/>
      <c r="K133" s="77"/>
      <c r="L133" s="77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8.75" customHeight="1">
      <c r="A134" s="1"/>
      <c r="B134" s="2"/>
      <c r="C134" s="54"/>
      <c r="D134" s="54"/>
      <c r="E134" s="54"/>
      <c r="F134" s="54"/>
      <c r="G134" s="54"/>
      <c r="H134" s="54"/>
      <c r="I134" s="77"/>
      <c r="J134" s="77"/>
      <c r="K134" s="77"/>
      <c r="L134" s="77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8.75" customHeight="1">
      <c r="A135" s="1"/>
      <c r="B135" s="2"/>
      <c r="C135" s="54"/>
      <c r="D135" s="54"/>
      <c r="E135" s="54"/>
      <c r="F135" s="54"/>
      <c r="G135" s="54"/>
      <c r="H135" s="54"/>
      <c r="I135" s="77"/>
      <c r="J135" s="77"/>
      <c r="K135" s="77"/>
      <c r="L135" s="77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8.75" customHeight="1">
      <c r="A136" s="1"/>
      <c r="B136" s="2"/>
      <c r="C136" s="54"/>
      <c r="D136" s="54"/>
      <c r="E136" s="54"/>
      <c r="F136" s="54"/>
      <c r="G136" s="54"/>
      <c r="H136" s="54"/>
      <c r="I136" s="77"/>
      <c r="J136" s="77"/>
      <c r="K136" s="77"/>
      <c r="L136" s="77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8.75" customHeight="1">
      <c r="A137" s="1"/>
      <c r="B137" s="2"/>
      <c r="C137" s="54"/>
      <c r="D137" s="54"/>
      <c r="E137" s="54"/>
      <c r="F137" s="54"/>
      <c r="G137" s="54"/>
      <c r="H137" s="54"/>
      <c r="I137" s="77"/>
      <c r="J137" s="77"/>
      <c r="K137" s="77"/>
      <c r="L137" s="77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8.75" customHeight="1">
      <c r="A138" s="1"/>
      <c r="B138" s="2"/>
      <c r="C138" s="54"/>
      <c r="D138" s="54"/>
      <c r="E138" s="54"/>
      <c r="F138" s="54"/>
      <c r="G138" s="54"/>
      <c r="H138" s="54"/>
      <c r="I138" s="77"/>
      <c r="J138" s="77"/>
      <c r="K138" s="77"/>
      <c r="L138" s="77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8.75" customHeight="1">
      <c r="A139" s="1"/>
      <c r="B139" s="2"/>
      <c r="C139" s="54"/>
      <c r="D139" s="54"/>
      <c r="E139" s="54"/>
      <c r="F139" s="54"/>
      <c r="G139" s="54"/>
      <c r="H139" s="54"/>
      <c r="I139" s="77"/>
      <c r="J139" s="77"/>
      <c r="K139" s="77"/>
      <c r="L139" s="77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8.75" customHeight="1">
      <c r="A140" s="1"/>
      <c r="B140" s="2"/>
      <c r="C140" s="54"/>
      <c r="D140" s="54"/>
      <c r="E140" s="54"/>
      <c r="F140" s="54"/>
      <c r="G140" s="54"/>
      <c r="H140" s="54"/>
      <c r="I140" s="77"/>
      <c r="J140" s="77"/>
      <c r="K140" s="77"/>
      <c r="L140" s="77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8.75" customHeight="1">
      <c r="A141" s="1"/>
      <c r="B141" s="2"/>
      <c r="C141" s="54"/>
      <c r="D141" s="54"/>
      <c r="E141" s="54"/>
      <c r="F141" s="54"/>
      <c r="G141" s="54"/>
      <c r="H141" s="54"/>
      <c r="I141" s="77"/>
      <c r="J141" s="77"/>
      <c r="K141" s="77"/>
      <c r="L141" s="77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8.75" customHeight="1">
      <c r="A142" s="1"/>
      <c r="B142" s="2"/>
      <c r="C142" s="54"/>
      <c r="D142" s="54"/>
      <c r="E142" s="54"/>
      <c r="F142" s="54"/>
      <c r="G142" s="54"/>
      <c r="H142" s="54"/>
      <c r="I142" s="77"/>
      <c r="J142" s="77"/>
      <c r="K142" s="77"/>
      <c r="L142" s="7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8.75" customHeight="1">
      <c r="A143" s="1"/>
      <c r="B143" s="2"/>
      <c r="C143" s="54"/>
      <c r="D143" s="54"/>
      <c r="E143" s="54"/>
      <c r="F143" s="54"/>
      <c r="G143" s="54"/>
      <c r="H143" s="54"/>
      <c r="I143" s="77"/>
      <c r="J143" s="77"/>
      <c r="K143" s="77"/>
      <c r="L143" s="77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8.75" customHeight="1">
      <c r="A144" s="1"/>
      <c r="B144" s="2"/>
      <c r="C144" s="54"/>
      <c r="D144" s="54"/>
      <c r="E144" s="54"/>
      <c r="F144" s="54"/>
      <c r="G144" s="54"/>
      <c r="H144" s="54"/>
      <c r="I144" s="77"/>
      <c r="J144" s="77"/>
      <c r="K144" s="77"/>
      <c r="L144" s="77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8.75" customHeight="1">
      <c r="A145" s="1"/>
      <c r="B145" s="2"/>
      <c r="C145" s="54"/>
      <c r="D145" s="54"/>
      <c r="E145" s="54"/>
      <c r="F145" s="54"/>
      <c r="G145" s="54"/>
      <c r="H145" s="54"/>
      <c r="I145" s="77"/>
      <c r="J145" s="77"/>
      <c r="K145" s="77"/>
      <c r="L145" s="7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8.75" customHeight="1">
      <c r="A146" s="1"/>
      <c r="B146" s="2"/>
      <c r="C146" s="54"/>
      <c r="D146" s="54"/>
      <c r="E146" s="54"/>
      <c r="F146" s="54"/>
      <c r="G146" s="54"/>
      <c r="H146" s="54"/>
      <c r="I146" s="77"/>
      <c r="J146" s="77"/>
      <c r="K146" s="77"/>
      <c r="L146" s="77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8.75" customHeight="1">
      <c r="A147" s="1"/>
      <c r="B147" s="2"/>
      <c r="C147" s="54"/>
      <c r="D147" s="54"/>
      <c r="E147" s="54"/>
      <c r="F147" s="54"/>
      <c r="G147" s="54"/>
      <c r="H147" s="54"/>
      <c r="I147" s="77"/>
      <c r="J147" s="77"/>
      <c r="K147" s="77"/>
      <c r="L147" s="7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8.75" customHeight="1">
      <c r="A148" s="1"/>
      <c r="B148" s="2"/>
      <c r="C148" s="54"/>
      <c r="D148" s="54"/>
      <c r="E148" s="54"/>
      <c r="F148" s="54"/>
      <c r="G148" s="54"/>
      <c r="H148" s="54"/>
      <c r="I148" s="77"/>
      <c r="J148" s="77"/>
      <c r="K148" s="77"/>
      <c r="L148" s="7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8.75" customHeight="1">
      <c r="A149" s="1"/>
      <c r="B149" s="2"/>
      <c r="C149" s="54"/>
      <c r="D149" s="54"/>
      <c r="E149" s="54"/>
      <c r="F149" s="54"/>
      <c r="G149" s="54"/>
      <c r="H149" s="54"/>
      <c r="I149" s="77"/>
      <c r="J149" s="77"/>
      <c r="K149" s="77"/>
      <c r="L149" s="77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8.75" customHeight="1">
      <c r="A150" s="1"/>
      <c r="B150" s="2"/>
      <c r="C150" s="54"/>
      <c r="D150" s="54"/>
      <c r="E150" s="54"/>
      <c r="F150" s="54"/>
      <c r="G150" s="54"/>
      <c r="H150" s="54"/>
      <c r="I150" s="77"/>
      <c r="J150" s="77"/>
      <c r="K150" s="77"/>
      <c r="L150" s="77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8.75" customHeight="1">
      <c r="A151" s="1"/>
      <c r="B151" s="2"/>
      <c r="C151" s="54"/>
      <c r="D151" s="54"/>
      <c r="E151" s="54"/>
      <c r="F151" s="54"/>
      <c r="G151" s="54"/>
      <c r="H151" s="54"/>
      <c r="I151" s="77"/>
      <c r="J151" s="77"/>
      <c r="K151" s="77"/>
      <c r="L151" s="77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8.75" customHeight="1">
      <c r="A152" s="1"/>
      <c r="B152" s="2"/>
      <c r="C152" s="54"/>
      <c r="D152" s="54"/>
      <c r="E152" s="54"/>
      <c r="F152" s="54"/>
      <c r="G152" s="54"/>
      <c r="H152" s="54"/>
      <c r="I152" s="77"/>
      <c r="J152" s="77"/>
      <c r="K152" s="77"/>
      <c r="L152" s="77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8.75" customHeight="1">
      <c r="A153" s="1"/>
      <c r="B153" s="2"/>
      <c r="C153" s="54"/>
      <c r="D153" s="54"/>
      <c r="E153" s="54"/>
      <c r="F153" s="54"/>
      <c r="G153" s="54"/>
      <c r="H153" s="54"/>
      <c r="I153" s="77"/>
      <c r="J153" s="77"/>
      <c r="K153" s="77"/>
      <c r="L153" s="77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8.75" customHeight="1">
      <c r="A154" s="1"/>
      <c r="B154" s="2"/>
      <c r="C154" s="54"/>
      <c r="D154" s="54"/>
      <c r="E154" s="54"/>
      <c r="F154" s="54"/>
      <c r="G154" s="54"/>
      <c r="H154" s="54"/>
      <c r="I154" s="77"/>
      <c r="J154" s="77"/>
      <c r="K154" s="77"/>
      <c r="L154" s="77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8.75" customHeight="1">
      <c r="A155" s="1"/>
      <c r="B155" s="2"/>
      <c r="C155" s="54"/>
      <c r="D155" s="54"/>
      <c r="E155" s="54"/>
      <c r="F155" s="54"/>
      <c r="G155" s="54"/>
      <c r="H155" s="54"/>
      <c r="I155" s="77"/>
      <c r="J155" s="77"/>
      <c r="K155" s="77"/>
      <c r="L155" s="77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8.75" customHeight="1">
      <c r="A156" s="1"/>
      <c r="B156" s="2"/>
      <c r="C156" s="54"/>
      <c r="D156" s="54"/>
      <c r="E156" s="54"/>
      <c r="F156" s="54"/>
      <c r="G156" s="54"/>
      <c r="H156" s="54"/>
      <c r="I156" s="77"/>
      <c r="J156" s="77"/>
      <c r="K156" s="77"/>
      <c r="L156" s="77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8.75" customHeight="1">
      <c r="A157" s="1"/>
      <c r="B157" s="2"/>
      <c r="C157" s="54"/>
      <c r="D157" s="54"/>
      <c r="E157" s="54"/>
      <c r="F157" s="54"/>
      <c r="G157" s="54"/>
      <c r="H157" s="54"/>
      <c r="I157" s="77"/>
      <c r="J157" s="77"/>
      <c r="K157" s="77"/>
      <c r="L157" s="77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8.75" customHeight="1">
      <c r="A158" s="1"/>
      <c r="B158" s="2"/>
      <c r="C158" s="54"/>
      <c r="D158" s="54"/>
      <c r="E158" s="54"/>
      <c r="F158" s="54"/>
      <c r="G158" s="54"/>
      <c r="H158" s="54"/>
      <c r="I158" s="77"/>
      <c r="J158" s="77"/>
      <c r="K158" s="77"/>
      <c r="L158" s="77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8.75" customHeight="1">
      <c r="A159" s="1"/>
      <c r="B159" s="2"/>
      <c r="C159" s="54"/>
      <c r="D159" s="54"/>
      <c r="E159" s="54"/>
      <c r="F159" s="54"/>
      <c r="G159" s="54"/>
      <c r="H159" s="54"/>
      <c r="I159" s="77"/>
      <c r="J159" s="77"/>
      <c r="K159" s="77"/>
      <c r="L159" s="77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8.75" customHeight="1">
      <c r="A160" s="1"/>
      <c r="B160" s="2"/>
      <c r="C160" s="54"/>
      <c r="D160" s="54"/>
      <c r="E160" s="54"/>
      <c r="F160" s="54"/>
      <c r="G160" s="54"/>
      <c r="H160" s="54"/>
      <c r="I160" s="77"/>
      <c r="J160" s="77"/>
      <c r="K160" s="77"/>
      <c r="L160" s="77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8.75" customHeight="1">
      <c r="A161" s="1"/>
      <c r="B161" s="2"/>
      <c r="C161" s="54"/>
      <c r="D161" s="54"/>
      <c r="E161" s="54"/>
      <c r="F161" s="54"/>
      <c r="G161" s="54"/>
      <c r="H161" s="54"/>
      <c r="I161" s="77"/>
      <c r="J161" s="77"/>
      <c r="K161" s="77"/>
      <c r="L161" s="77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8.75" customHeight="1">
      <c r="A162" s="1"/>
      <c r="B162" s="2"/>
      <c r="C162" s="54"/>
      <c r="D162" s="54"/>
      <c r="E162" s="54"/>
      <c r="F162" s="54"/>
      <c r="G162" s="54"/>
      <c r="H162" s="54"/>
      <c r="I162" s="77"/>
      <c r="J162" s="77"/>
      <c r="K162" s="77"/>
      <c r="L162" s="77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8.75" customHeight="1">
      <c r="A163" s="1"/>
      <c r="B163" s="2"/>
      <c r="C163" s="54"/>
      <c r="D163" s="54"/>
      <c r="E163" s="54"/>
      <c r="F163" s="54"/>
      <c r="G163" s="54"/>
      <c r="H163" s="54"/>
      <c r="I163" s="77"/>
      <c r="J163" s="77"/>
      <c r="K163" s="77"/>
      <c r="L163" s="77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8.75" customHeight="1">
      <c r="A164" s="1"/>
      <c r="B164" s="2"/>
      <c r="C164" s="54"/>
      <c r="D164" s="54"/>
      <c r="E164" s="54"/>
      <c r="F164" s="54"/>
      <c r="G164" s="54"/>
      <c r="H164" s="54"/>
      <c r="I164" s="77"/>
      <c r="J164" s="77"/>
      <c r="K164" s="77"/>
      <c r="L164" s="77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8.75" customHeight="1">
      <c r="A165" s="1"/>
      <c r="B165" s="2"/>
      <c r="C165" s="54"/>
      <c r="D165" s="54"/>
      <c r="E165" s="54"/>
      <c r="F165" s="54"/>
      <c r="G165" s="54"/>
      <c r="H165" s="54"/>
      <c r="I165" s="77"/>
      <c r="J165" s="77"/>
      <c r="K165" s="77"/>
      <c r="L165" s="77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8.75" customHeight="1">
      <c r="A166" s="1"/>
      <c r="B166" s="2"/>
      <c r="C166" s="54"/>
      <c r="D166" s="54"/>
      <c r="E166" s="54"/>
      <c r="F166" s="54"/>
      <c r="G166" s="54"/>
      <c r="H166" s="54"/>
      <c r="I166" s="77"/>
      <c r="J166" s="77"/>
      <c r="K166" s="77"/>
      <c r="L166" s="77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8.75" customHeight="1">
      <c r="A167" s="1"/>
      <c r="B167" s="2"/>
      <c r="C167" s="54"/>
      <c r="D167" s="54"/>
      <c r="E167" s="54"/>
      <c r="F167" s="54"/>
      <c r="G167" s="54"/>
      <c r="H167" s="54"/>
      <c r="I167" s="77"/>
      <c r="J167" s="77"/>
      <c r="K167" s="77"/>
      <c r="L167" s="77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8.75" customHeight="1">
      <c r="A168" s="1"/>
      <c r="B168" s="2"/>
      <c r="C168" s="54"/>
      <c r="D168" s="54"/>
      <c r="E168" s="54"/>
      <c r="F168" s="54"/>
      <c r="G168" s="54"/>
      <c r="H168" s="54"/>
      <c r="I168" s="77"/>
      <c r="J168" s="77"/>
      <c r="K168" s="77"/>
      <c r="L168" s="77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8.75" customHeight="1">
      <c r="A169" s="1"/>
      <c r="B169" s="2"/>
      <c r="C169" s="54"/>
      <c r="D169" s="54"/>
      <c r="E169" s="54"/>
      <c r="F169" s="54"/>
      <c r="G169" s="54"/>
      <c r="H169" s="54"/>
      <c r="I169" s="77"/>
      <c r="J169" s="77"/>
      <c r="K169" s="77"/>
      <c r="L169" s="77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8.75" customHeight="1">
      <c r="A170" s="1"/>
      <c r="B170" s="2"/>
      <c r="C170" s="54"/>
      <c r="D170" s="54"/>
      <c r="E170" s="54"/>
      <c r="F170" s="54"/>
      <c r="G170" s="54"/>
      <c r="H170" s="54"/>
      <c r="I170" s="77"/>
      <c r="J170" s="77"/>
      <c r="K170" s="77"/>
      <c r="L170" s="77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8.75" customHeight="1">
      <c r="A171" s="1"/>
      <c r="B171" s="2"/>
      <c r="C171" s="54"/>
      <c r="D171" s="54"/>
      <c r="E171" s="54"/>
      <c r="F171" s="54"/>
      <c r="G171" s="54"/>
      <c r="H171" s="54"/>
      <c r="I171" s="77"/>
      <c r="J171" s="77"/>
      <c r="K171" s="77"/>
      <c r="L171" s="77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8.75" customHeight="1">
      <c r="A172" s="1"/>
      <c r="B172" s="2"/>
      <c r="C172" s="54"/>
      <c r="D172" s="54"/>
      <c r="E172" s="54"/>
      <c r="F172" s="54"/>
      <c r="G172" s="54"/>
      <c r="H172" s="54"/>
      <c r="I172" s="77"/>
      <c r="J172" s="77"/>
      <c r="K172" s="77"/>
      <c r="L172" s="77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8.75" customHeight="1">
      <c r="A173" s="1"/>
      <c r="B173" s="2"/>
      <c r="C173" s="54"/>
      <c r="D173" s="54"/>
      <c r="E173" s="54"/>
      <c r="F173" s="54"/>
      <c r="G173" s="54"/>
      <c r="H173" s="54"/>
      <c r="I173" s="77"/>
      <c r="J173" s="77"/>
      <c r="K173" s="77"/>
      <c r="L173" s="77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8.75" customHeight="1">
      <c r="A174" s="1"/>
      <c r="B174" s="2"/>
      <c r="C174" s="54"/>
      <c r="D174" s="54"/>
      <c r="E174" s="54"/>
      <c r="F174" s="54"/>
      <c r="G174" s="54"/>
      <c r="H174" s="54"/>
      <c r="I174" s="77"/>
      <c r="J174" s="77"/>
      <c r="K174" s="77"/>
      <c r="L174" s="77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8.75" customHeight="1">
      <c r="A175" s="1"/>
      <c r="B175" s="2"/>
      <c r="C175" s="54"/>
      <c r="D175" s="54"/>
      <c r="E175" s="54"/>
      <c r="F175" s="54"/>
      <c r="G175" s="54"/>
      <c r="H175" s="54"/>
      <c r="I175" s="77"/>
      <c r="J175" s="77"/>
      <c r="K175" s="77"/>
      <c r="L175" s="77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8.75" customHeight="1">
      <c r="A176" s="1"/>
      <c r="B176" s="2"/>
      <c r="C176" s="54"/>
      <c r="D176" s="54"/>
      <c r="E176" s="54"/>
      <c r="F176" s="54"/>
      <c r="G176" s="54"/>
      <c r="H176" s="54"/>
      <c r="I176" s="77"/>
      <c r="J176" s="77"/>
      <c r="K176" s="77"/>
      <c r="L176" s="77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8.75" customHeight="1">
      <c r="A177" s="1"/>
      <c r="B177" s="2"/>
      <c r="C177" s="54"/>
      <c r="D177" s="54"/>
      <c r="E177" s="54"/>
      <c r="F177" s="54"/>
      <c r="G177" s="54"/>
      <c r="H177" s="54"/>
      <c r="I177" s="77"/>
      <c r="J177" s="77"/>
      <c r="K177" s="77"/>
      <c r="L177" s="77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8.75" customHeight="1">
      <c r="A178" s="1"/>
      <c r="B178" s="2"/>
      <c r="C178" s="54"/>
      <c r="D178" s="54"/>
      <c r="E178" s="54"/>
      <c r="F178" s="54"/>
      <c r="G178" s="54"/>
      <c r="H178" s="54"/>
      <c r="I178" s="77"/>
      <c r="J178" s="77"/>
      <c r="K178" s="77"/>
      <c r="L178" s="77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8.75" customHeight="1">
      <c r="A179" s="1"/>
      <c r="B179" s="2"/>
      <c r="C179" s="54"/>
      <c r="D179" s="54"/>
      <c r="E179" s="54"/>
      <c r="F179" s="54"/>
      <c r="G179" s="54"/>
      <c r="H179" s="54"/>
      <c r="I179" s="77"/>
      <c r="J179" s="77"/>
      <c r="K179" s="77"/>
      <c r="L179" s="77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8.75" customHeight="1">
      <c r="A180" s="1"/>
      <c r="B180" s="2"/>
      <c r="C180" s="54"/>
      <c r="D180" s="54"/>
      <c r="E180" s="54"/>
      <c r="F180" s="54"/>
      <c r="G180" s="54"/>
      <c r="H180" s="54"/>
      <c r="I180" s="77"/>
      <c r="J180" s="77"/>
      <c r="K180" s="77"/>
      <c r="L180" s="77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8.75" customHeight="1">
      <c r="A181" s="1"/>
      <c r="B181" s="2"/>
      <c r="C181" s="54"/>
      <c r="D181" s="54"/>
      <c r="E181" s="54"/>
      <c r="F181" s="54"/>
      <c r="G181" s="54"/>
      <c r="H181" s="54"/>
      <c r="I181" s="77"/>
      <c r="J181" s="77"/>
      <c r="K181" s="77"/>
      <c r="L181" s="77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8.75" customHeight="1">
      <c r="A182" s="1"/>
      <c r="B182" s="2"/>
      <c r="C182" s="54"/>
      <c r="D182" s="54"/>
      <c r="E182" s="54"/>
      <c r="F182" s="54"/>
      <c r="G182" s="54"/>
      <c r="H182" s="54"/>
      <c r="I182" s="77"/>
      <c r="J182" s="77"/>
      <c r="K182" s="77"/>
      <c r="L182" s="77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8.75" customHeight="1">
      <c r="A183" s="1"/>
      <c r="B183" s="2"/>
      <c r="C183" s="54"/>
      <c r="D183" s="54"/>
      <c r="E183" s="54"/>
      <c r="F183" s="54"/>
      <c r="G183" s="54"/>
      <c r="H183" s="54"/>
      <c r="I183" s="77"/>
      <c r="J183" s="77"/>
      <c r="K183" s="77"/>
      <c r="L183" s="77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8.75" customHeight="1">
      <c r="A184" s="1"/>
      <c r="B184" s="2"/>
      <c r="C184" s="54"/>
      <c r="D184" s="54"/>
      <c r="E184" s="54"/>
      <c r="F184" s="54"/>
      <c r="G184" s="54"/>
      <c r="H184" s="54"/>
      <c r="I184" s="77"/>
      <c r="J184" s="77"/>
      <c r="K184" s="77"/>
      <c r="L184" s="77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8.75" customHeight="1">
      <c r="A185" s="1"/>
      <c r="B185" s="2"/>
      <c r="C185" s="54"/>
      <c r="D185" s="54"/>
      <c r="E185" s="54"/>
      <c r="F185" s="54"/>
      <c r="G185" s="54"/>
      <c r="H185" s="54"/>
      <c r="I185" s="77"/>
      <c r="J185" s="77"/>
      <c r="K185" s="77"/>
      <c r="L185" s="77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8.75" customHeight="1">
      <c r="A186" s="1"/>
      <c r="B186" s="2"/>
      <c r="C186" s="54"/>
      <c r="D186" s="54"/>
      <c r="E186" s="54"/>
      <c r="F186" s="54"/>
      <c r="G186" s="54"/>
      <c r="H186" s="54"/>
      <c r="I186" s="77"/>
      <c r="J186" s="77"/>
      <c r="K186" s="77"/>
      <c r="L186" s="77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8.75" customHeight="1">
      <c r="A187" s="1"/>
      <c r="B187" s="2"/>
      <c r="C187" s="54"/>
      <c r="D187" s="54"/>
      <c r="E187" s="54"/>
      <c r="F187" s="54"/>
      <c r="G187" s="54"/>
      <c r="H187" s="54"/>
      <c r="I187" s="77"/>
      <c r="J187" s="77"/>
      <c r="K187" s="77"/>
      <c r="L187" s="77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8.75" customHeight="1">
      <c r="A188" s="1"/>
      <c r="B188" s="2"/>
      <c r="C188" s="54"/>
      <c r="D188" s="54"/>
      <c r="E188" s="54"/>
      <c r="F188" s="54"/>
      <c r="G188" s="54"/>
      <c r="H188" s="54"/>
      <c r="I188" s="77"/>
      <c r="J188" s="77"/>
      <c r="K188" s="77"/>
      <c r="L188" s="77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8.75" customHeight="1">
      <c r="A189" s="1"/>
      <c r="B189" s="2"/>
      <c r="C189" s="54"/>
      <c r="D189" s="54"/>
      <c r="E189" s="54"/>
      <c r="F189" s="54"/>
      <c r="G189" s="54"/>
      <c r="H189" s="54"/>
      <c r="I189" s="77"/>
      <c r="J189" s="77"/>
      <c r="K189" s="77"/>
      <c r="L189" s="77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8.75" customHeight="1">
      <c r="A190" s="1"/>
      <c r="B190" s="2"/>
      <c r="C190" s="54"/>
      <c r="D190" s="54"/>
      <c r="E190" s="54"/>
      <c r="F190" s="54"/>
      <c r="G190" s="54"/>
      <c r="H190" s="54"/>
      <c r="I190" s="77"/>
      <c r="J190" s="77"/>
      <c r="K190" s="77"/>
      <c r="L190" s="77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8.75" customHeight="1">
      <c r="A191" s="1"/>
      <c r="B191" s="2"/>
      <c r="C191" s="54"/>
      <c r="D191" s="54"/>
      <c r="E191" s="54"/>
      <c r="F191" s="54"/>
      <c r="G191" s="54"/>
      <c r="H191" s="54"/>
      <c r="I191" s="77"/>
      <c r="J191" s="77"/>
      <c r="K191" s="77"/>
      <c r="L191" s="77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8.75" customHeight="1">
      <c r="A192" s="1"/>
      <c r="B192" s="2"/>
      <c r="C192" s="54"/>
      <c r="D192" s="54"/>
      <c r="E192" s="54"/>
      <c r="F192" s="54"/>
      <c r="G192" s="54"/>
      <c r="H192" s="54"/>
      <c r="I192" s="77"/>
      <c r="J192" s="77"/>
      <c r="K192" s="77"/>
      <c r="L192" s="77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8.75" customHeight="1">
      <c r="A193" s="1"/>
      <c r="B193" s="2"/>
      <c r="C193" s="54"/>
      <c r="D193" s="54"/>
      <c r="E193" s="54"/>
      <c r="F193" s="54"/>
      <c r="G193" s="54"/>
      <c r="H193" s="54"/>
      <c r="I193" s="77"/>
      <c r="J193" s="77"/>
      <c r="K193" s="77"/>
      <c r="L193" s="77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8.75" customHeight="1">
      <c r="A194" s="1"/>
      <c r="B194" s="2"/>
      <c r="C194" s="54"/>
      <c r="D194" s="54"/>
      <c r="E194" s="54"/>
      <c r="F194" s="54"/>
      <c r="G194" s="54"/>
      <c r="H194" s="54"/>
      <c r="I194" s="77"/>
      <c r="J194" s="77"/>
      <c r="K194" s="77"/>
      <c r="L194" s="77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8.75" customHeight="1">
      <c r="A195" s="1"/>
      <c r="B195" s="2"/>
      <c r="C195" s="54"/>
      <c r="D195" s="54"/>
      <c r="E195" s="54"/>
      <c r="F195" s="54"/>
      <c r="G195" s="54"/>
      <c r="H195" s="54"/>
      <c r="I195" s="77"/>
      <c r="J195" s="77"/>
      <c r="K195" s="77"/>
      <c r="L195" s="77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8.75" customHeight="1">
      <c r="A196" s="1"/>
      <c r="B196" s="2"/>
      <c r="C196" s="54"/>
      <c r="D196" s="54"/>
      <c r="E196" s="54"/>
      <c r="F196" s="54"/>
      <c r="G196" s="54"/>
      <c r="H196" s="54"/>
      <c r="I196" s="77"/>
      <c r="J196" s="77"/>
      <c r="K196" s="77"/>
      <c r="L196" s="77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8.75" customHeight="1">
      <c r="A197" s="1"/>
      <c r="B197" s="2"/>
      <c r="C197" s="54"/>
      <c r="D197" s="54"/>
      <c r="E197" s="54"/>
      <c r="F197" s="54"/>
      <c r="G197" s="54"/>
      <c r="H197" s="54"/>
      <c r="I197" s="77"/>
      <c r="J197" s="77"/>
      <c r="K197" s="77"/>
      <c r="L197" s="77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8.75" customHeight="1">
      <c r="A198" s="1"/>
      <c r="B198" s="2"/>
      <c r="C198" s="54"/>
      <c r="D198" s="54"/>
      <c r="E198" s="54"/>
      <c r="F198" s="54"/>
      <c r="G198" s="54"/>
      <c r="H198" s="54"/>
      <c r="I198" s="77"/>
      <c r="J198" s="77"/>
      <c r="K198" s="77"/>
      <c r="L198" s="77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8.75" customHeight="1">
      <c r="A199" s="1"/>
      <c r="B199" s="2"/>
      <c r="C199" s="54"/>
      <c r="D199" s="54"/>
      <c r="E199" s="54"/>
      <c r="F199" s="54"/>
      <c r="G199" s="54"/>
      <c r="H199" s="54"/>
      <c r="I199" s="77"/>
      <c r="J199" s="77"/>
      <c r="K199" s="77"/>
      <c r="L199" s="77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8.75" customHeight="1">
      <c r="A200" s="1"/>
      <c r="B200" s="2"/>
      <c r="C200" s="54"/>
      <c r="D200" s="54"/>
      <c r="E200" s="54"/>
      <c r="F200" s="54"/>
      <c r="G200" s="54"/>
      <c r="H200" s="54"/>
      <c r="I200" s="77"/>
      <c r="J200" s="77"/>
      <c r="K200" s="77"/>
      <c r="L200" s="77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8.75" customHeight="1">
      <c r="A201" s="1"/>
      <c r="B201" s="2"/>
      <c r="C201" s="54"/>
      <c r="D201" s="54"/>
      <c r="E201" s="54"/>
      <c r="F201" s="54"/>
      <c r="G201" s="54"/>
      <c r="H201" s="54"/>
      <c r="I201" s="77"/>
      <c r="J201" s="77"/>
      <c r="K201" s="77"/>
      <c r="L201" s="77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8.75" customHeight="1">
      <c r="A202" s="1"/>
      <c r="B202" s="2"/>
      <c r="C202" s="54"/>
      <c r="D202" s="54"/>
      <c r="E202" s="54"/>
      <c r="F202" s="54"/>
      <c r="G202" s="54"/>
      <c r="H202" s="54"/>
      <c r="I202" s="77"/>
      <c r="J202" s="77"/>
      <c r="K202" s="77"/>
      <c r="L202" s="77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8.75" customHeight="1">
      <c r="A203" s="1"/>
      <c r="B203" s="2"/>
      <c r="C203" s="54"/>
      <c r="D203" s="54"/>
      <c r="E203" s="54"/>
      <c r="F203" s="54"/>
      <c r="G203" s="54"/>
      <c r="H203" s="54"/>
      <c r="I203" s="77"/>
      <c r="J203" s="77"/>
      <c r="K203" s="77"/>
      <c r="L203" s="77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8.75" customHeight="1">
      <c r="A204" s="1"/>
      <c r="B204" s="2"/>
      <c r="C204" s="54"/>
      <c r="D204" s="54"/>
      <c r="E204" s="54"/>
      <c r="F204" s="54"/>
      <c r="G204" s="54"/>
      <c r="H204" s="54"/>
      <c r="I204" s="77"/>
      <c r="J204" s="77"/>
      <c r="K204" s="77"/>
      <c r="L204" s="77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8.75" customHeight="1">
      <c r="A205" s="1"/>
      <c r="B205" s="2"/>
      <c r="C205" s="54"/>
      <c r="D205" s="54"/>
      <c r="E205" s="54"/>
      <c r="F205" s="54"/>
      <c r="G205" s="54"/>
      <c r="H205" s="54"/>
      <c r="I205" s="77"/>
      <c r="J205" s="77"/>
      <c r="K205" s="77"/>
      <c r="L205" s="77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8.75" customHeight="1">
      <c r="A206" s="1"/>
      <c r="B206" s="2"/>
      <c r="C206" s="54"/>
      <c r="D206" s="54"/>
      <c r="E206" s="54"/>
      <c r="F206" s="54"/>
      <c r="G206" s="54"/>
      <c r="H206" s="54"/>
      <c r="I206" s="77"/>
      <c r="J206" s="77"/>
      <c r="K206" s="77"/>
      <c r="L206" s="77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8.75" customHeight="1">
      <c r="A207" s="1"/>
      <c r="B207" s="2"/>
      <c r="C207" s="54"/>
      <c r="D207" s="54"/>
      <c r="E207" s="54"/>
      <c r="F207" s="54"/>
      <c r="G207" s="54"/>
      <c r="H207" s="54"/>
      <c r="I207" s="77"/>
      <c r="J207" s="77"/>
      <c r="K207" s="77"/>
      <c r="L207" s="77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8.75" customHeight="1">
      <c r="A208" s="1"/>
      <c r="B208" s="2"/>
      <c r="C208" s="54"/>
      <c r="D208" s="54"/>
      <c r="E208" s="54"/>
      <c r="F208" s="54"/>
      <c r="G208" s="54"/>
      <c r="H208" s="54"/>
      <c r="I208" s="77"/>
      <c r="J208" s="77"/>
      <c r="K208" s="77"/>
      <c r="L208" s="77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8.75" customHeight="1">
      <c r="A209" s="1"/>
      <c r="B209" s="2"/>
      <c r="C209" s="54"/>
      <c r="D209" s="54"/>
      <c r="E209" s="54"/>
      <c r="F209" s="54"/>
      <c r="G209" s="54"/>
      <c r="H209" s="54"/>
      <c r="I209" s="77"/>
      <c r="J209" s="77"/>
      <c r="K209" s="77"/>
      <c r="L209" s="77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8.75" customHeight="1">
      <c r="A210" s="1"/>
      <c r="B210" s="2"/>
      <c r="C210" s="54"/>
      <c r="D210" s="54"/>
      <c r="E210" s="54"/>
      <c r="F210" s="54"/>
      <c r="G210" s="54"/>
      <c r="H210" s="54"/>
      <c r="I210" s="77"/>
      <c r="J210" s="77"/>
      <c r="K210" s="77"/>
      <c r="L210" s="77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8.75" customHeight="1">
      <c r="A211" s="1"/>
      <c r="B211" s="2"/>
      <c r="C211" s="54"/>
      <c r="D211" s="54"/>
      <c r="E211" s="54"/>
      <c r="F211" s="54"/>
      <c r="G211" s="54"/>
      <c r="H211" s="54"/>
      <c r="I211" s="77"/>
      <c r="J211" s="77"/>
      <c r="K211" s="77"/>
      <c r="L211" s="77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8.75" customHeight="1">
      <c r="A212" s="1"/>
      <c r="B212" s="2"/>
      <c r="C212" s="54"/>
      <c r="D212" s="54"/>
      <c r="E212" s="54"/>
      <c r="F212" s="54"/>
      <c r="G212" s="54"/>
      <c r="H212" s="54"/>
      <c r="I212" s="77"/>
      <c r="J212" s="77"/>
      <c r="K212" s="77"/>
      <c r="L212" s="77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8.75" customHeight="1">
      <c r="A213" s="1"/>
      <c r="B213" s="2"/>
      <c r="C213" s="54"/>
      <c r="D213" s="54"/>
      <c r="E213" s="54"/>
      <c r="F213" s="54"/>
      <c r="G213" s="54"/>
      <c r="H213" s="54"/>
      <c r="I213" s="77"/>
      <c r="J213" s="77"/>
      <c r="K213" s="77"/>
      <c r="L213" s="77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8.75" customHeight="1">
      <c r="A214" s="1"/>
      <c r="B214" s="2"/>
      <c r="C214" s="54"/>
      <c r="D214" s="54"/>
      <c r="E214" s="54"/>
      <c r="F214" s="54"/>
      <c r="G214" s="54"/>
      <c r="H214" s="54"/>
      <c r="I214" s="77"/>
      <c r="J214" s="77"/>
      <c r="K214" s="77"/>
      <c r="L214" s="77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8.75" customHeight="1">
      <c r="A215" s="1"/>
      <c r="B215" s="2"/>
      <c r="C215" s="54"/>
      <c r="D215" s="54"/>
      <c r="E215" s="54"/>
      <c r="F215" s="54"/>
      <c r="G215" s="54"/>
      <c r="H215" s="54"/>
      <c r="I215" s="77"/>
      <c r="J215" s="77"/>
      <c r="K215" s="77"/>
      <c r="L215" s="77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8.75" customHeight="1">
      <c r="A216" s="1"/>
      <c r="B216" s="2"/>
      <c r="C216" s="54"/>
      <c r="D216" s="54"/>
      <c r="E216" s="54"/>
      <c r="F216" s="54"/>
      <c r="G216" s="54"/>
      <c r="H216" s="54"/>
      <c r="I216" s="77"/>
      <c r="J216" s="77"/>
      <c r="K216" s="77"/>
      <c r="L216" s="77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8.75" customHeight="1">
      <c r="A217" s="1"/>
      <c r="B217" s="2"/>
      <c r="C217" s="54"/>
      <c r="D217" s="54"/>
      <c r="E217" s="54"/>
      <c r="F217" s="54"/>
      <c r="G217" s="54"/>
      <c r="H217" s="54"/>
      <c r="I217" s="77"/>
      <c r="J217" s="77"/>
      <c r="K217" s="77"/>
      <c r="L217" s="77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8.75" customHeight="1">
      <c r="A218" s="1"/>
      <c r="B218" s="2"/>
      <c r="C218" s="54"/>
      <c r="D218" s="54"/>
      <c r="E218" s="54"/>
      <c r="F218" s="54"/>
      <c r="G218" s="54"/>
      <c r="H218" s="54"/>
      <c r="I218" s="77"/>
      <c r="J218" s="77"/>
      <c r="K218" s="77"/>
      <c r="L218" s="77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8.75" customHeight="1">
      <c r="A219" s="1"/>
      <c r="B219" s="2"/>
      <c r="C219" s="54"/>
      <c r="D219" s="54"/>
      <c r="E219" s="54"/>
      <c r="F219" s="54"/>
      <c r="G219" s="54"/>
      <c r="H219" s="54"/>
      <c r="I219" s="77"/>
      <c r="J219" s="77"/>
      <c r="K219" s="77"/>
      <c r="L219" s="77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8.75" customHeight="1">
      <c r="A220" s="1"/>
      <c r="B220" s="2"/>
      <c r="C220" s="54"/>
      <c r="D220" s="54"/>
      <c r="E220" s="54"/>
      <c r="F220" s="54"/>
      <c r="G220" s="54"/>
      <c r="H220" s="54"/>
      <c r="I220" s="77"/>
      <c r="J220" s="77"/>
      <c r="K220" s="77"/>
      <c r="L220" s="77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8.75" customHeight="1">
      <c r="A221" s="1"/>
      <c r="B221" s="2"/>
      <c r="C221" s="54"/>
      <c r="D221" s="54"/>
      <c r="E221" s="54"/>
      <c r="F221" s="54"/>
      <c r="G221" s="54"/>
      <c r="H221" s="54"/>
      <c r="I221" s="77"/>
      <c r="J221" s="77"/>
      <c r="K221" s="77"/>
      <c r="L221" s="77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8.75" customHeight="1">
      <c r="A222" s="1"/>
      <c r="B222" s="2"/>
      <c r="C222" s="54"/>
      <c r="D222" s="54"/>
      <c r="E222" s="54"/>
      <c r="F222" s="54"/>
      <c r="G222" s="54"/>
      <c r="H222" s="54"/>
      <c r="I222" s="77"/>
      <c r="J222" s="77"/>
      <c r="K222" s="77"/>
      <c r="L222" s="77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8.75" customHeight="1">
      <c r="A223" s="1"/>
      <c r="B223" s="2"/>
      <c r="C223" s="54"/>
      <c r="D223" s="54"/>
      <c r="E223" s="54"/>
      <c r="F223" s="54"/>
      <c r="G223" s="54"/>
      <c r="H223" s="54"/>
      <c r="I223" s="77"/>
      <c r="J223" s="77"/>
      <c r="K223" s="77"/>
      <c r="L223" s="77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8.75" customHeight="1">
      <c r="A224" s="1"/>
      <c r="B224" s="2"/>
      <c r="C224" s="54"/>
      <c r="D224" s="54"/>
      <c r="E224" s="54"/>
      <c r="F224" s="54"/>
      <c r="G224" s="54"/>
      <c r="H224" s="54"/>
      <c r="I224" s="77"/>
      <c r="J224" s="77"/>
      <c r="K224" s="77"/>
      <c r="L224" s="77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8.75" customHeight="1">
      <c r="A225" s="1"/>
      <c r="B225" s="2"/>
      <c r="C225" s="54"/>
      <c r="D225" s="54"/>
      <c r="E225" s="54"/>
      <c r="F225" s="54"/>
      <c r="G225" s="54"/>
      <c r="H225" s="54"/>
      <c r="I225" s="77"/>
      <c r="J225" s="77"/>
      <c r="K225" s="77"/>
      <c r="L225" s="77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8.75" customHeight="1">
      <c r="A226" s="1"/>
      <c r="B226" s="2"/>
      <c r="C226" s="54"/>
      <c r="D226" s="54"/>
      <c r="E226" s="54"/>
      <c r="F226" s="54"/>
      <c r="G226" s="54"/>
      <c r="H226" s="54"/>
      <c r="I226" s="77"/>
      <c r="J226" s="77"/>
      <c r="K226" s="77"/>
      <c r="L226" s="77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8.75" customHeight="1">
      <c r="A227" s="1"/>
      <c r="B227" s="2"/>
      <c r="C227" s="54"/>
      <c r="D227" s="54"/>
      <c r="E227" s="54"/>
      <c r="F227" s="54"/>
      <c r="G227" s="54"/>
      <c r="H227" s="54"/>
      <c r="I227" s="77"/>
      <c r="J227" s="77"/>
      <c r="K227" s="77"/>
      <c r="L227" s="77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8.75" customHeight="1">
      <c r="A228" s="1"/>
      <c r="B228" s="2"/>
      <c r="C228" s="54"/>
      <c r="D228" s="54"/>
      <c r="E228" s="54"/>
      <c r="F228" s="54"/>
      <c r="G228" s="54"/>
      <c r="H228" s="54"/>
      <c r="I228" s="77"/>
      <c r="J228" s="77"/>
      <c r="K228" s="77"/>
      <c r="L228" s="77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8.75" customHeight="1">
      <c r="A229" s="1"/>
      <c r="B229" s="2"/>
      <c r="C229" s="54"/>
      <c r="D229" s="54"/>
      <c r="E229" s="54"/>
      <c r="F229" s="54"/>
      <c r="G229" s="54"/>
      <c r="H229" s="54"/>
      <c r="I229" s="77"/>
      <c r="J229" s="77"/>
      <c r="K229" s="77"/>
      <c r="L229" s="77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8.75" customHeight="1">
      <c r="A230" s="1"/>
      <c r="B230" s="2"/>
      <c r="C230" s="54"/>
      <c r="D230" s="54"/>
      <c r="E230" s="54"/>
      <c r="F230" s="54"/>
      <c r="G230" s="54"/>
      <c r="H230" s="54"/>
      <c r="I230" s="77"/>
      <c r="J230" s="77"/>
      <c r="K230" s="77"/>
      <c r="L230" s="77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8.75" customHeight="1">
      <c r="A231" s="1"/>
      <c r="B231" s="2"/>
      <c r="C231" s="54"/>
      <c r="D231" s="54"/>
      <c r="E231" s="54"/>
      <c r="F231" s="54"/>
      <c r="G231" s="54"/>
      <c r="H231" s="54"/>
      <c r="I231" s="77"/>
      <c r="J231" s="77"/>
      <c r="K231" s="77"/>
      <c r="L231" s="77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8.75" customHeight="1">
      <c r="A232" s="1"/>
      <c r="B232" s="2"/>
      <c r="C232" s="54"/>
      <c r="D232" s="54"/>
      <c r="E232" s="54"/>
      <c r="F232" s="54"/>
      <c r="G232" s="54"/>
      <c r="H232" s="54"/>
      <c r="I232" s="77"/>
      <c r="J232" s="77"/>
      <c r="K232" s="77"/>
      <c r="L232" s="77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8.75" customHeight="1">
      <c r="A233" s="1"/>
      <c r="B233" s="2"/>
      <c r="C233" s="54"/>
      <c r="D233" s="54"/>
      <c r="E233" s="54"/>
      <c r="F233" s="54"/>
      <c r="G233" s="54"/>
      <c r="H233" s="54"/>
      <c r="I233" s="77"/>
      <c r="J233" s="77"/>
      <c r="K233" s="77"/>
      <c r="L233" s="77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8.75" customHeight="1">
      <c r="A234" s="1"/>
      <c r="B234" s="2"/>
      <c r="C234" s="54"/>
      <c r="D234" s="54"/>
      <c r="E234" s="54"/>
      <c r="F234" s="54"/>
      <c r="G234" s="54"/>
      <c r="H234" s="54"/>
      <c r="I234" s="77"/>
      <c r="J234" s="77"/>
      <c r="K234" s="77"/>
      <c r="L234" s="77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8.75" customHeight="1">
      <c r="A235" s="1"/>
      <c r="B235" s="2"/>
      <c r="C235" s="54"/>
      <c r="D235" s="54"/>
      <c r="E235" s="54"/>
      <c r="F235" s="54"/>
      <c r="G235" s="54"/>
      <c r="H235" s="54"/>
      <c r="I235" s="77"/>
      <c r="J235" s="77"/>
      <c r="K235" s="77"/>
      <c r="L235" s="77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8.75" customHeight="1">
      <c r="A236" s="1"/>
      <c r="B236" s="2"/>
      <c r="C236" s="54"/>
      <c r="D236" s="54"/>
      <c r="E236" s="54"/>
      <c r="F236" s="54"/>
      <c r="G236" s="54"/>
      <c r="H236" s="54"/>
      <c r="I236" s="77"/>
      <c r="J236" s="77"/>
      <c r="K236" s="77"/>
      <c r="L236" s="77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8.75" customHeight="1">
      <c r="A237" s="1"/>
      <c r="B237" s="2"/>
      <c r="C237" s="54"/>
      <c r="D237" s="54"/>
      <c r="E237" s="54"/>
      <c r="F237" s="54"/>
      <c r="G237" s="54"/>
      <c r="H237" s="54"/>
      <c r="I237" s="77"/>
      <c r="J237" s="77"/>
      <c r="K237" s="77"/>
      <c r="L237" s="77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8.75" customHeight="1">
      <c r="A238" s="1"/>
      <c r="B238" s="2"/>
      <c r="C238" s="54"/>
      <c r="D238" s="54"/>
      <c r="E238" s="54"/>
      <c r="F238" s="54"/>
      <c r="G238" s="54"/>
      <c r="H238" s="54"/>
      <c r="I238" s="77"/>
      <c r="J238" s="77"/>
      <c r="K238" s="77"/>
      <c r="L238" s="77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8.75" customHeight="1">
      <c r="A239" s="1"/>
      <c r="B239" s="2"/>
      <c r="C239" s="54"/>
      <c r="D239" s="54"/>
      <c r="E239" s="54"/>
      <c r="F239" s="54"/>
      <c r="G239" s="54"/>
      <c r="H239" s="54"/>
      <c r="I239" s="77"/>
      <c r="J239" s="77"/>
      <c r="K239" s="77"/>
      <c r="L239" s="77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8.75" customHeight="1">
      <c r="A240" s="1"/>
      <c r="B240" s="2"/>
      <c r="C240" s="54"/>
      <c r="D240" s="54"/>
      <c r="E240" s="54"/>
      <c r="F240" s="54"/>
      <c r="G240" s="54"/>
      <c r="H240" s="54"/>
      <c r="I240" s="77"/>
      <c r="J240" s="77"/>
      <c r="K240" s="77"/>
      <c r="L240" s="77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8.75" customHeight="1">
      <c r="A241" s="1"/>
      <c r="B241" s="2"/>
      <c r="C241" s="54"/>
      <c r="D241" s="54"/>
      <c r="E241" s="54"/>
      <c r="F241" s="54"/>
      <c r="G241" s="54"/>
      <c r="H241" s="54"/>
      <c r="I241" s="77"/>
      <c r="J241" s="77"/>
      <c r="K241" s="77"/>
      <c r="L241" s="77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8.75" customHeight="1">
      <c r="A242" s="37"/>
      <c r="B242" s="38"/>
      <c r="C242" s="55"/>
      <c r="D242" s="55"/>
      <c r="E242" s="55"/>
      <c r="F242" s="55"/>
      <c r="G242" s="55"/>
      <c r="H242" s="55"/>
      <c r="I242" s="78"/>
      <c r="J242" s="78"/>
      <c r="K242" s="78"/>
      <c r="L242" s="78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</row>
    <row r="243" spans="1:38" ht="18.75" customHeight="1">
      <c r="A243" s="14"/>
      <c r="B243" s="4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8.75" customHeight="1">
      <c r="A244" s="14"/>
      <c r="B244" s="4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8.75" customHeight="1">
      <c r="A245" s="14"/>
      <c r="B245" s="4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8.75" customHeight="1">
      <c r="A246" s="14"/>
      <c r="B246" s="4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8.75" customHeight="1">
      <c r="A247" s="14"/>
      <c r="B247" s="4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8.75" customHeight="1">
      <c r="A248" s="14"/>
      <c r="B248" s="4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8.75" customHeight="1">
      <c r="A249" s="14"/>
      <c r="B249" s="4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8.75" customHeight="1">
      <c r="A250" s="14"/>
      <c r="B250" s="4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8.75" customHeight="1">
      <c r="A251" s="14"/>
      <c r="B251" s="4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8.75" customHeight="1">
      <c r="A252" s="14"/>
      <c r="B252" s="4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8.75" customHeight="1">
      <c r="A253" s="14"/>
      <c r="B253" s="4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8.75" customHeight="1">
      <c r="A254" s="14"/>
      <c r="B254" s="4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8.75" customHeight="1">
      <c r="A255" s="14"/>
      <c r="B255" s="4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8.75" customHeight="1">
      <c r="A256" s="14"/>
      <c r="B256" s="4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8.75" customHeight="1">
      <c r="A257" s="14"/>
      <c r="B257" s="4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8.75" customHeight="1">
      <c r="A258" s="14"/>
      <c r="B258" s="4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8.75" customHeight="1">
      <c r="A259" s="14"/>
      <c r="B259" s="4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8.75" customHeight="1">
      <c r="A260" s="14"/>
      <c r="B260" s="4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8.75" customHeight="1">
      <c r="A261" s="14"/>
      <c r="B261" s="4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8.75" customHeight="1">
      <c r="A262" s="14"/>
      <c r="B262" s="4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8.75" customHeight="1">
      <c r="A263" s="14"/>
      <c r="B263" s="4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8.75" customHeight="1">
      <c r="A264" s="14"/>
      <c r="B264" s="4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8.75" customHeight="1">
      <c r="A265" s="14"/>
      <c r="B265" s="4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8.75" customHeight="1">
      <c r="A266" s="14"/>
      <c r="B266" s="4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8.75" customHeight="1">
      <c r="A267" s="14"/>
      <c r="B267" s="4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8.75" customHeight="1">
      <c r="A268" s="14"/>
      <c r="B268" s="4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8.75" customHeight="1">
      <c r="A269" s="14"/>
      <c r="B269" s="4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8.75" customHeight="1">
      <c r="A270" s="14"/>
      <c r="B270" s="4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8.75" customHeight="1">
      <c r="A271" s="14"/>
      <c r="B271" s="4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8.75" customHeight="1">
      <c r="A272" s="14"/>
      <c r="B272" s="4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8.75" customHeight="1">
      <c r="A273" s="14"/>
      <c r="B273" s="4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8.75" customHeight="1">
      <c r="A274" s="14"/>
      <c r="B274" s="4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8.75" customHeight="1">
      <c r="A275" s="14"/>
      <c r="B275" s="4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8.75" customHeight="1">
      <c r="A276" s="14"/>
      <c r="B276" s="4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8.75" customHeight="1">
      <c r="A277" s="14"/>
      <c r="B277" s="4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8.75" customHeight="1">
      <c r="A278" s="14"/>
      <c r="B278" s="4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8.75" customHeight="1">
      <c r="A279" s="14"/>
      <c r="B279" s="4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8.75" customHeight="1">
      <c r="A280" s="14"/>
      <c r="B280" s="4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8.75" customHeight="1">
      <c r="A281" s="14"/>
      <c r="B281" s="4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8.75" customHeight="1">
      <c r="A282" s="14"/>
      <c r="B282" s="4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8.75" customHeight="1">
      <c r="A283" s="14"/>
      <c r="B283" s="4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8.75" customHeight="1">
      <c r="A284" s="14"/>
      <c r="B284" s="4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8.75" customHeight="1">
      <c r="A285" s="14"/>
      <c r="B285" s="4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8.75" customHeight="1">
      <c r="A286" s="14"/>
      <c r="B286" s="4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8.75" customHeight="1">
      <c r="A287" s="14"/>
      <c r="B287" s="4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8.75" customHeight="1">
      <c r="A288" s="14"/>
      <c r="B288" s="4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8.75" customHeight="1">
      <c r="A289" s="14"/>
      <c r="B289" s="4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8.75" customHeight="1">
      <c r="A290" s="14"/>
      <c r="B290" s="4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8.75" customHeight="1">
      <c r="A291" s="14"/>
      <c r="B291" s="4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8.75" customHeight="1">
      <c r="A292" s="14"/>
      <c r="B292" s="4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8.75" customHeight="1">
      <c r="A293" s="14"/>
      <c r="B293" s="4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8.75" customHeight="1">
      <c r="A294" s="14"/>
      <c r="B294" s="4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8.75" customHeight="1">
      <c r="A295" s="14"/>
      <c r="B295" s="4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8.75" customHeight="1">
      <c r="A296" s="14"/>
      <c r="B296" s="4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8.75" customHeight="1">
      <c r="A297" s="14"/>
      <c r="B297" s="4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5.75" customHeight="1">
      <c r="A298" s="10"/>
      <c r="B298" s="10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ht="15.75" customHeight="1">
      <c r="A299" s="10"/>
      <c r="B299" s="10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15.75" customHeight="1">
      <c r="A300" s="10"/>
      <c r="B300" s="10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ht="15.75" customHeight="1">
      <c r="A301" s="10"/>
      <c r="B301" s="10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15.75" customHeight="1">
      <c r="A302" s="10"/>
      <c r="B302" s="10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ht="15.75" customHeight="1">
      <c r="A303" s="10"/>
      <c r="B303" s="10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15.75" customHeight="1">
      <c r="A304" s="10"/>
      <c r="B304" s="10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ht="15.75" customHeight="1">
      <c r="A305" s="10"/>
      <c r="B305" s="10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15.75" customHeight="1">
      <c r="A306" s="10"/>
      <c r="B306" s="10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ht="15.75" customHeight="1">
      <c r="A307" s="10"/>
      <c r="B307" s="10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15.75" customHeight="1">
      <c r="A308" s="10"/>
      <c r="B308" s="10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ht="15.75" customHeight="1">
      <c r="A309" s="10"/>
      <c r="B309" s="10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15.75" customHeight="1">
      <c r="A310" s="10"/>
      <c r="B310" s="10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5.75" customHeight="1">
      <c r="A311" s="10"/>
      <c r="B311" s="10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15.75" customHeight="1">
      <c r="A312" s="10"/>
      <c r="B312" s="10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ht="15.75" customHeight="1">
      <c r="A313" s="10"/>
      <c r="B313" s="10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15.75" customHeight="1">
      <c r="A314" s="10"/>
      <c r="B314" s="10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ht="15.75" customHeight="1">
      <c r="A315" s="10"/>
      <c r="B315" s="10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15.75" customHeight="1">
      <c r="A316" s="10"/>
      <c r="B316" s="10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ht="15.75" customHeight="1">
      <c r="A317" s="10"/>
      <c r="B317" s="10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15.75" customHeight="1">
      <c r="A318" s="10"/>
      <c r="B318" s="10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ht="15.75" customHeight="1">
      <c r="A319" s="10"/>
      <c r="B319" s="10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15.75" customHeight="1">
      <c r="A320" s="10"/>
      <c r="B320" s="10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5.75" customHeight="1">
      <c r="A321" s="10"/>
      <c r="B321" s="10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ht="15.75" customHeight="1">
      <c r="A322" s="10"/>
      <c r="B322" s="10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5.75" customHeight="1">
      <c r="A323" s="10"/>
      <c r="B323" s="10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ht="15.75" customHeight="1">
      <c r="A324" s="10"/>
      <c r="B324" s="10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ht="15.75" customHeight="1">
      <c r="A325" s="10"/>
      <c r="B325" s="10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ht="15.75" customHeight="1">
      <c r="A326" s="10"/>
      <c r="B326" s="10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15.75" customHeight="1">
      <c r="A327" s="10"/>
      <c r="B327" s="10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ht="15.75" customHeight="1">
      <c r="A328" s="10"/>
      <c r="B328" s="10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15.75" customHeight="1">
      <c r="A329" s="10"/>
      <c r="B329" s="10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ht="15.75" customHeight="1">
      <c r="A330" s="10"/>
      <c r="B330" s="10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15.75" customHeight="1">
      <c r="A331" s="10"/>
      <c r="B331" s="10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ht="15.75" customHeight="1">
      <c r="A332" s="10"/>
      <c r="B332" s="10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15.75" customHeight="1">
      <c r="A333" s="10"/>
      <c r="B333" s="10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ht="15.75" customHeight="1">
      <c r="A334" s="10"/>
      <c r="B334" s="10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15.75" customHeight="1">
      <c r="A335" s="10"/>
      <c r="B335" s="10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ht="15.75" customHeight="1">
      <c r="A336" s="10"/>
      <c r="B336" s="10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ht="15.75" customHeight="1">
      <c r="A337" s="10"/>
      <c r="B337" s="10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ht="15.75" customHeight="1">
      <c r="A338" s="10"/>
      <c r="B338" s="10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ht="15.75" customHeight="1">
      <c r="A339" s="10"/>
      <c r="B339" s="10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ht="15.75" customHeight="1">
      <c r="A340" s="10"/>
      <c r="B340" s="10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ht="15.75" customHeight="1">
      <c r="A341" s="10"/>
      <c r="B341" s="10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ht="15.75" customHeight="1">
      <c r="A342" s="10"/>
      <c r="B342" s="10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ht="15.75" customHeight="1">
      <c r="A343" s="10"/>
      <c r="B343" s="10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ht="15.75" customHeight="1">
      <c r="A344" s="10"/>
      <c r="B344" s="10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15.75" customHeight="1">
      <c r="A345" s="10"/>
      <c r="B345" s="10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ht="15.75" customHeight="1">
      <c r="A346" s="10"/>
      <c r="B346" s="10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15.75" customHeight="1">
      <c r="A347" s="10"/>
      <c r="B347" s="10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ht="15.75" customHeight="1">
      <c r="A348" s="10"/>
      <c r="B348" s="10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15.75" customHeight="1">
      <c r="A349" s="10"/>
      <c r="B349" s="10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ht="15.75" customHeight="1">
      <c r="A350" s="10"/>
      <c r="B350" s="10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ht="15.75" customHeight="1">
      <c r="A351" s="10"/>
      <c r="B351" s="10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15.75" customHeight="1">
      <c r="A352" s="10"/>
      <c r="B352" s="10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5.75" customHeight="1">
      <c r="A353" s="10"/>
      <c r="B353" s="10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ht="15.75" customHeight="1">
      <c r="A354" s="10"/>
      <c r="B354" s="10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5.75" customHeight="1">
      <c r="A355" s="10"/>
      <c r="B355" s="10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ht="15.75" customHeight="1">
      <c r="A356" s="10"/>
      <c r="B356" s="10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ht="15.75" customHeight="1">
      <c r="A357" s="10"/>
      <c r="B357" s="10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ht="15.75" customHeight="1">
      <c r="A358" s="10"/>
      <c r="B358" s="10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15.75" customHeight="1">
      <c r="A359" s="10"/>
      <c r="B359" s="10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ht="15.75" customHeight="1">
      <c r="A360" s="10"/>
      <c r="B360" s="10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15.75" customHeight="1">
      <c r="A361" s="10"/>
      <c r="B361" s="10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ht="15.75" customHeight="1">
      <c r="A362" s="10"/>
      <c r="B362" s="10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15.75" customHeight="1">
      <c r="A363" s="10"/>
      <c r="B363" s="10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ht="15.75" customHeight="1">
      <c r="A364" s="10"/>
      <c r="B364" s="10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15.75" customHeight="1">
      <c r="A365" s="10"/>
      <c r="B365" s="10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ht="15.75" customHeight="1">
      <c r="A366" s="10"/>
      <c r="B366" s="10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15.75" customHeight="1">
      <c r="A367" s="10"/>
      <c r="B367" s="10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ht="15.75" customHeight="1">
      <c r="A368" s="10"/>
      <c r="B368" s="10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15.75" customHeight="1">
      <c r="A369" s="10"/>
      <c r="B369" s="10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ht="15.75" customHeight="1">
      <c r="A370" s="10"/>
      <c r="B370" s="10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15.75" customHeight="1">
      <c r="A371" s="10"/>
      <c r="B371" s="10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ht="15.75" customHeight="1">
      <c r="A372" s="10"/>
      <c r="B372" s="10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15.75" customHeight="1">
      <c r="A373" s="10"/>
      <c r="B373" s="10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ht="15.75" customHeight="1">
      <c r="A374" s="10"/>
      <c r="B374" s="10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15.75" customHeight="1">
      <c r="A375" s="10"/>
      <c r="B375" s="10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ht="15.75" customHeight="1">
      <c r="A376" s="10"/>
      <c r="B376" s="10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15.75" customHeight="1">
      <c r="A377" s="10"/>
      <c r="B377" s="10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ht="15.75" customHeight="1">
      <c r="A378" s="10"/>
      <c r="B378" s="10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15.75" customHeight="1">
      <c r="A379" s="10"/>
      <c r="B379" s="10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ht="15.75" customHeight="1">
      <c r="A380" s="10"/>
      <c r="B380" s="10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15.75" customHeight="1">
      <c r="A381" s="10"/>
      <c r="B381" s="10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5.75" customHeight="1">
      <c r="A382" s="10"/>
      <c r="B382" s="10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ht="15.75" customHeight="1">
      <c r="A383" s="10"/>
      <c r="B383" s="10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5.75" customHeight="1">
      <c r="A384" s="10"/>
      <c r="B384" s="10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ht="15.75" customHeight="1">
      <c r="A385" s="10"/>
      <c r="B385" s="10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ht="15.75" customHeight="1">
      <c r="A386" s="10"/>
      <c r="B386" s="10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ht="15.75" customHeight="1">
      <c r="A387" s="10"/>
      <c r="B387" s="10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15.75" customHeight="1">
      <c r="A388" s="10"/>
      <c r="B388" s="10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ht="15.75" customHeight="1">
      <c r="A389" s="10"/>
      <c r="B389" s="10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15.75" customHeight="1">
      <c r="A390" s="10"/>
      <c r="B390" s="10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ht="15.75" customHeight="1">
      <c r="A391" s="10"/>
      <c r="B391" s="10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15.75" customHeight="1">
      <c r="A392" s="10"/>
      <c r="B392" s="10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ht="15.75" customHeight="1">
      <c r="A393" s="10"/>
      <c r="B393" s="10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15.75" customHeight="1">
      <c r="A394" s="10"/>
      <c r="B394" s="10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ht="15.75" customHeight="1">
      <c r="A395" s="10"/>
      <c r="B395" s="10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15.75" customHeight="1">
      <c r="A396" s="10"/>
      <c r="B396" s="10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ht="15.75" customHeight="1">
      <c r="A397" s="10"/>
      <c r="B397" s="10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15.75" customHeight="1">
      <c r="A398" s="10"/>
      <c r="B398" s="10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ht="15.75" customHeight="1">
      <c r="A399" s="10"/>
      <c r="B399" s="10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15.75" customHeight="1">
      <c r="A400" s="10"/>
      <c r="B400" s="10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ht="15.75" customHeight="1">
      <c r="A401" s="10"/>
      <c r="B401" s="10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ht="15.75" customHeight="1">
      <c r="A402" s="10"/>
      <c r="B402" s="10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15.75" customHeight="1">
      <c r="A403" s="10"/>
      <c r="B403" s="10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5.75" customHeight="1">
      <c r="A404" s="10"/>
      <c r="B404" s="10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ht="15.75" customHeight="1">
      <c r="A405" s="10"/>
      <c r="B405" s="10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5.75" customHeight="1">
      <c r="A406" s="10"/>
      <c r="B406" s="10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ht="15.75" customHeight="1">
      <c r="A407" s="10"/>
      <c r="B407" s="10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ht="15.75" customHeight="1">
      <c r="A408" s="10"/>
      <c r="B408" s="10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5.75" customHeight="1">
      <c r="A409" s="10"/>
      <c r="B409" s="10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ht="15.75" customHeight="1">
      <c r="A410" s="10"/>
      <c r="B410" s="10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ht="15.75" customHeight="1">
      <c r="A411" s="10"/>
      <c r="B411" s="10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ht="15.75" customHeight="1">
      <c r="A412" s="10"/>
      <c r="B412" s="10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ht="15.75" customHeight="1">
      <c r="A413" s="10"/>
      <c r="B413" s="10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ht="15.75" customHeight="1">
      <c r="A414" s="10"/>
      <c r="B414" s="10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ht="15.75" customHeight="1">
      <c r="A415" s="10"/>
      <c r="B415" s="10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ht="15.75" customHeight="1">
      <c r="A416" s="10"/>
      <c r="B416" s="10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ht="15.75" customHeight="1">
      <c r="A417" s="10"/>
      <c r="B417" s="10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ht="15.75" customHeight="1">
      <c r="A418" s="10"/>
      <c r="B418" s="10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ht="15.75" customHeight="1">
      <c r="A419" s="10"/>
      <c r="B419" s="10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ht="15.75" customHeight="1">
      <c r="A420" s="10"/>
      <c r="B420" s="10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ht="15.75" customHeight="1">
      <c r="A421" s="10"/>
      <c r="B421" s="10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ht="15.75" customHeight="1">
      <c r="A422" s="10"/>
      <c r="B422" s="10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5.75" customHeight="1">
      <c r="A423" s="10"/>
      <c r="B423" s="10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</row>
    <row r="424" spans="1:38" ht="15.75" customHeight="1">
      <c r="A424" s="10"/>
      <c r="B424" s="10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</row>
    <row r="425" spans="1:38" ht="15.75" customHeight="1">
      <c r="A425" s="10"/>
      <c r="B425" s="10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</row>
    <row r="426" spans="1:38" ht="15.75" customHeight="1">
      <c r="A426" s="10"/>
      <c r="B426" s="10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</row>
    <row r="427" spans="1:38" ht="15.75" customHeight="1">
      <c r="A427" s="10"/>
      <c r="B427" s="10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</row>
    <row r="428" spans="1:38" ht="15.75" customHeight="1">
      <c r="A428" s="10"/>
      <c r="B428" s="10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</row>
    <row r="429" spans="1:38" ht="15.75" customHeight="1">
      <c r="A429" s="10"/>
      <c r="B429" s="10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</row>
    <row r="430" spans="1:38" ht="15.75" customHeight="1">
      <c r="A430" s="10"/>
      <c r="B430" s="10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</row>
    <row r="431" spans="1:38" ht="15.75" customHeight="1">
      <c r="A431" s="10"/>
      <c r="B431" s="10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</row>
    <row r="432" spans="1:38" ht="15.75" customHeight="1">
      <c r="A432" s="10"/>
      <c r="B432" s="10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</row>
    <row r="433" spans="1:38" ht="15.75" customHeight="1">
      <c r="A433" s="10"/>
      <c r="B433" s="10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</row>
    <row r="434" spans="1:38" ht="15.75" customHeight="1">
      <c r="A434" s="10"/>
      <c r="B434" s="10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</row>
    <row r="435" spans="1:38" ht="15.75" customHeight="1">
      <c r="A435" s="10"/>
      <c r="B435" s="10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</row>
    <row r="436" spans="1:38" ht="15.75" customHeight="1">
      <c r="A436" s="10"/>
      <c r="B436" s="10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</row>
    <row r="437" spans="1:38" ht="15.75" customHeight="1">
      <c r="A437" s="10"/>
      <c r="B437" s="10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</row>
    <row r="438" spans="1:38" ht="15.75" customHeight="1">
      <c r="A438" s="10"/>
      <c r="B438" s="10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</row>
    <row r="439" spans="1:38" ht="15.75" customHeight="1">
      <c r="A439" s="10"/>
      <c r="B439" s="10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</row>
    <row r="440" spans="1:38" ht="15.75" customHeight="1">
      <c r="A440" s="10"/>
      <c r="B440" s="10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</row>
    <row r="441" spans="1:38" ht="15.75" customHeight="1">
      <c r="A441" s="10"/>
      <c r="B441" s="10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</row>
    <row r="442" spans="1:38" ht="15.75" customHeight="1">
      <c r="A442" s="10"/>
      <c r="B442" s="10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</row>
    <row r="443" spans="1:38" ht="15.75" customHeight="1">
      <c r="A443" s="10"/>
      <c r="B443" s="10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</row>
    <row r="444" spans="1:38" ht="15.75" customHeight="1">
      <c r="A444" s="10"/>
      <c r="B444" s="10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</row>
    <row r="445" spans="1:38" ht="15.75" customHeight="1">
      <c r="A445" s="10"/>
      <c r="B445" s="10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</row>
    <row r="446" spans="1:38" ht="15.75" customHeight="1">
      <c r="A446" s="10"/>
      <c r="B446" s="10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</row>
    <row r="447" spans="1:38" ht="15.75" customHeight="1">
      <c r="A447" s="10"/>
      <c r="B447" s="10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</row>
    <row r="448" spans="1:38" ht="15.75" customHeight="1">
      <c r="A448" s="10"/>
      <c r="B448" s="10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</row>
    <row r="449" spans="1:38" ht="15.75" customHeight="1">
      <c r="A449" s="10"/>
      <c r="B449" s="10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</row>
    <row r="450" spans="1:38" ht="15.75" customHeight="1">
      <c r="A450" s="10"/>
      <c r="B450" s="10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</row>
    <row r="451" spans="1:38" ht="15.75" customHeight="1">
      <c r="A451" s="10"/>
      <c r="B451" s="10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</row>
    <row r="452" spans="1:38" ht="15.75" customHeight="1">
      <c r="A452" s="10"/>
      <c r="B452" s="10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</row>
    <row r="453" spans="1:38" ht="15.75" customHeight="1">
      <c r="A453" s="10"/>
      <c r="B453" s="10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</row>
    <row r="454" spans="1:38" ht="15.75" customHeight="1">
      <c r="A454" s="10"/>
      <c r="B454" s="10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</row>
    <row r="455" spans="1:38" ht="15.75" customHeight="1">
      <c r="A455" s="10"/>
      <c r="B455" s="10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</row>
    <row r="456" spans="1:38" ht="15.75" customHeight="1">
      <c r="A456" s="10"/>
      <c r="B456" s="10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</row>
    <row r="457" spans="1:38" ht="15.75" customHeight="1">
      <c r="A457" s="10"/>
      <c r="B457" s="10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</row>
    <row r="458" spans="1:38" ht="15.75" customHeight="1">
      <c r="A458" s="10"/>
      <c r="B458" s="10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</row>
    <row r="459" spans="1:38" ht="15.75" customHeight="1">
      <c r="A459" s="10"/>
      <c r="B459" s="10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</row>
    <row r="460" spans="1:38" ht="15.75" customHeight="1">
      <c r="A460" s="10"/>
      <c r="B460" s="10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</row>
    <row r="461" spans="1:38" ht="15.75" customHeight="1">
      <c r="A461" s="10"/>
      <c r="B461" s="10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</row>
    <row r="462" spans="1:38" ht="15.75" customHeight="1">
      <c r="A462" s="10"/>
      <c r="B462" s="10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</row>
    <row r="463" spans="1:38" ht="15.75" customHeight="1">
      <c r="A463" s="10"/>
      <c r="B463" s="10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</row>
    <row r="464" spans="1:38" ht="15.75" customHeight="1">
      <c r="A464" s="10"/>
      <c r="B464" s="10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</row>
    <row r="465" spans="1:38" ht="15.75" customHeight="1">
      <c r="A465" s="10"/>
      <c r="B465" s="10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</row>
    <row r="466" spans="1:38" ht="15.75" customHeight="1">
      <c r="A466" s="10"/>
      <c r="B466" s="10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</row>
    <row r="467" spans="1:38" ht="15.75" customHeight="1">
      <c r="A467" s="10"/>
      <c r="B467" s="10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</row>
    <row r="468" spans="1:38" ht="15.75" customHeight="1">
      <c r="A468" s="10"/>
      <c r="B468" s="10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</row>
    <row r="469" spans="1:38" ht="15.75" customHeight="1">
      <c r="A469" s="10"/>
      <c r="B469" s="10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</row>
    <row r="470" spans="1:38" ht="15.75" customHeight="1">
      <c r="A470" s="10"/>
      <c r="B470" s="10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</row>
    <row r="471" spans="1:38" ht="15.75" customHeight="1">
      <c r="A471" s="10"/>
      <c r="B471" s="10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</row>
    <row r="472" spans="1:38" ht="15.75" customHeight="1">
      <c r="A472" s="10"/>
      <c r="B472" s="10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</row>
    <row r="473" spans="1:38" ht="15.75" customHeight="1">
      <c r="A473" s="10"/>
      <c r="B473" s="10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</row>
    <row r="474" spans="1:38" ht="15.75" customHeight="1">
      <c r="A474" s="10"/>
      <c r="B474" s="10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</row>
    <row r="475" spans="1:38" ht="15.75" customHeight="1">
      <c r="A475" s="10"/>
      <c r="B475" s="10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</row>
    <row r="476" spans="1:38" ht="15.75" customHeight="1">
      <c r="A476" s="10"/>
      <c r="B476" s="10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</row>
    <row r="477" spans="1:38" ht="15.75" customHeight="1">
      <c r="A477" s="10"/>
      <c r="B477" s="10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</row>
    <row r="478" spans="1:38" ht="15.75" customHeight="1">
      <c r="A478" s="10"/>
      <c r="B478" s="10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</row>
    <row r="479" spans="1:38" ht="15.75" customHeight="1">
      <c r="A479" s="10"/>
      <c r="B479" s="10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</row>
    <row r="480" spans="1:38" ht="15.75" customHeight="1">
      <c r="A480" s="10"/>
      <c r="B480" s="10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</row>
    <row r="481" spans="1:38" ht="15.75" customHeight="1">
      <c r="A481" s="10"/>
      <c r="B481" s="10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</row>
    <row r="482" spans="1:38" ht="15.75" customHeight="1">
      <c r="A482" s="10"/>
      <c r="B482" s="10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</row>
    <row r="483" spans="1:38" ht="15.75" customHeight="1">
      <c r="A483" s="10"/>
      <c r="B483" s="10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</row>
    <row r="484" spans="1:38" ht="15.75" customHeight="1">
      <c r="A484" s="10"/>
      <c r="B484" s="10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</row>
    <row r="485" spans="1:38" ht="15.75" customHeight="1">
      <c r="A485" s="10"/>
      <c r="B485" s="10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</row>
    <row r="486" spans="1:38" ht="15.75" customHeight="1">
      <c r="A486" s="10"/>
      <c r="B486" s="10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</row>
    <row r="487" spans="1:38" ht="15.75" customHeight="1">
      <c r="A487" s="10"/>
      <c r="B487" s="10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</row>
    <row r="488" spans="1:38" ht="15.75" customHeight="1">
      <c r="A488" s="10"/>
      <c r="B488" s="10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</row>
    <row r="489" spans="1:38" ht="15.75" customHeight="1">
      <c r="A489" s="10"/>
      <c r="B489" s="10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</row>
    <row r="490" spans="1:38" ht="15.75" customHeight="1">
      <c r="A490" s="10"/>
      <c r="B490" s="10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</row>
    <row r="491" spans="1:38" ht="15.75" customHeight="1">
      <c r="A491" s="10"/>
      <c r="B491" s="10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</row>
    <row r="492" spans="1:38" ht="15.75" customHeight="1">
      <c r="A492" s="10"/>
      <c r="B492" s="10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</row>
    <row r="493" spans="1:38" ht="15.75" customHeight="1">
      <c r="A493" s="10"/>
      <c r="B493" s="10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</row>
    <row r="494" spans="1:38" ht="15.75" customHeight="1">
      <c r="A494" s="10"/>
      <c r="B494" s="10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</row>
    <row r="495" spans="1:38" ht="15.75" customHeight="1">
      <c r="A495" s="10"/>
      <c r="B495" s="10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</row>
    <row r="496" spans="1:38" ht="15.75" customHeight="1">
      <c r="A496" s="10"/>
      <c r="B496" s="10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</row>
    <row r="497" spans="1:38" ht="15.75" customHeight="1">
      <c r="A497" s="10"/>
      <c r="B497" s="10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</row>
    <row r="498" spans="1:38" ht="15.75" customHeight="1">
      <c r="A498" s="10"/>
      <c r="B498" s="10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</row>
    <row r="499" spans="1:38" ht="15.75" customHeight="1">
      <c r="A499" s="10"/>
      <c r="B499" s="10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</row>
    <row r="500" spans="1:38" ht="15.75" customHeight="1">
      <c r="A500" s="10"/>
      <c r="B500" s="10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</row>
    <row r="501" spans="1:38" ht="15.75" customHeight="1">
      <c r="A501" s="10"/>
      <c r="B501" s="10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</row>
    <row r="502" spans="1:38" ht="15.75" customHeight="1">
      <c r="A502" s="10"/>
      <c r="B502" s="10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</row>
    <row r="503" spans="1:38" ht="15.75" customHeight="1">
      <c r="A503" s="10"/>
      <c r="B503" s="10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</row>
    <row r="504" spans="1:38" ht="15.75" customHeight="1">
      <c r="A504" s="10"/>
      <c r="B504" s="10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</row>
    <row r="505" spans="1:38" ht="15.75" customHeight="1">
      <c r="A505" s="10"/>
      <c r="B505" s="10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</row>
    <row r="506" spans="1:38" ht="15.75" customHeight="1">
      <c r="A506" s="10"/>
      <c r="B506" s="10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</row>
    <row r="507" spans="1:38" ht="15.75" customHeight="1">
      <c r="A507" s="10"/>
      <c r="B507" s="10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</row>
    <row r="508" spans="1:38" ht="15.75" customHeight="1">
      <c r="A508" s="10"/>
      <c r="B508" s="10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</row>
    <row r="509" spans="1:38" ht="15.75" customHeight="1">
      <c r="A509" s="10"/>
      <c r="B509" s="10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</row>
    <row r="510" spans="1:38" ht="15.75" customHeight="1">
      <c r="A510" s="10"/>
      <c r="B510" s="10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</row>
    <row r="511" spans="1:38" ht="15.75" customHeight="1">
      <c r="A511" s="10"/>
      <c r="B511" s="10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</row>
    <row r="512" spans="1:38" ht="15.75" customHeight="1">
      <c r="A512" s="10"/>
      <c r="B512" s="10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</row>
    <row r="513" spans="1:38" ht="15.75" customHeight="1">
      <c r="A513" s="10"/>
      <c r="B513" s="10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</row>
    <row r="514" spans="1:38" ht="15.75" customHeight="1">
      <c r="A514" s="10"/>
      <c r="B514" s="10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</row>
    <row r="515" spans="1:38" ht="15.75" customHeight="1">
      <c r="A515" s="10"/>
      <c r="B515" s="10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</row>
    <row r="516" spans="1:38" ht="15.75" customHeight="1">
      <c r="A516" s="10"/>
      <c r="B516" s="10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</row>
    <row r="517" spans="1:38" ht="15.75" customHeight="1">
      <c r="A517" s="10"/>
      <c r="B517" s="10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</row>
    <row r="518" spans="1:38" ht="15.75" customHeight="1">
      <c r="A518" s="10"/>
      <c r="B518" s="10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</row>
    <row r="519" spans="1:38" ht="15.75" customHeight="1">
      <c r="A519" s="10"/>
      <c r="B519" s="10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</row>
    <row r="520" spans="1:38" ht="15.75" customHeight="1">
      <c r="A520" s="10"/>
      <c r="B520" s="10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</row>
    <row r="521" spans="1:38" ht="15.75" customHeight="1">
      <c r="A521" s="10"/>
      <c r="B521" s="10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</row>
    <row r="522" spans="1:38" ht="15.75" customHeight="1">
      <c r="A522" s="10"/>
      <c r="B522" s="10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</row>
    <row r="523" spans="1:38" ht="15.75" customHeight="1">
      <c r="A523" s="10"/>
      <c r="B523" s="10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</row>
    <row r="524" spans="1:38" ht="15.75" customHeight="1">
      <c r="A524" s="10"/>
      <c r="B524" s="10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</row>
    <row r="525" spans="1:38" ht="15.75" customHeight="1">
      <c r="A525" s="10"/>
      <c r="B525" s="10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</row>
    <row r="526" spans="1:38" ht="15.75" customHeight="1">
      <c r="A526" s="10"/>
      <c r="B526" s="10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</row>
    <row r="527" spans="1:38" ht="15.75" customHeight="1">
      <c r="A527" s="10"/>
      <c r="B527" s="10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</row>
    <row r="528" spans="1:38" ht="15.75" customHeight="1">
      <c r="A528" s="10"/>
      <c r="B528" s="10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</row>
    <row r="529" spans="1:38" ht="15.75" customHeight="1">
      <c r="A529" s="10"/>
      <c r="B529" s="10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</row>
    <row r="530" spans="1:38" ht="15.75" customHeight="1">
      <c r="A530" s="10"/>
      <c r="B530" s="10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</row>
    <row r="531" spans="1:38" ht="15.75" customHeight="1">
      <c r="A531" s="10"/>
      <c r="B531" s="10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</row>
    <row r="532" spans="1:38" ht="15.75" customHeight="1">
      <c r="A532" s="10"/>
      <c r="B532" s="10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</row>
    <row r="533" spans="1:38" ht="15.75" customHeight="1">
      <c r="A533" s="10"/>
      <c r="B533" s="10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</row>
    <row r="534" spans="1:38" ht="15.75" customHeight="1">
      <c r="A534" s="10"/>
      <c r="B534" s="10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</row>
    <row r="535" spans="1:38" ht="15.75" customHeight="1">
      <c r="A535" s="10"/>
      <c r="B535" s="10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</row>
    <row r="536" spans="1:38" ht="15.75" customHeight="1">
      <c r="A536" s="10"/>
      <c r="B536" s="10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</row>
    <row r="537" spans="1:38" ht="15.75" customHeight="1">
      <c r="A537" s="10"/>
      <c r="B537" s="10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</row>
    <row r="538" spans="1:38" ht="15.75" customHeight="1">
      <c r="A538" s="10"/>
      <c r="B538" s="10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</row>
    <row r="539" spans="1:38" ht="15.75" customHeight="1">
      <c r="A539" s="10"/>
      <c r="B539" s="10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</row>
    <row r="540" spans="1:38" ht="15.75" customHeight="1">
      <c r="A540" s="10"/>
      <c r="B540" s="10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</row>
    <row r="541" spans="1:38" ht="15.75" customHeight="1">
      <c r="A541" s="10"/>
      <c r="B541" s="10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</row>
    <row r="542" spans="1:38" ht="15.75" customHeight="1">
      <c r="A542" s="10"/>
      <c r="B542" s="10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</row>
    <row r="543" spans="1:38" ht="15.75" customHeight="1">
      <c r="A543" s="10"/>
      <c r="B543" s="10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</row>
    <row r="544" spans="1:38" ht="15.75" customHeight="1">
      <c r="A544" s="10"/>
      <c r="B544" s="10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</row>
    <row r="545" spans="1:38" ht="15.75" customHeight="1">
      <c r="A545" s="10"/>
      <c r="B545" s="10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</row>
    <row r="546" spans="1:38" ht="15.75" customHeight="1">
      <c r="A546" s="10"/>
      <c r="B546" s="10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</row>
    <row r="547" spans="1:38" ht="15.75" customHeight="1">
      <c r="A547" s="10"/>
      <c r="B547" s="10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</row>
    <row r="548" spans="1:38" ht="15.75" customHeight="1">
      <c r="A548" s="10"/>
      <c r="B548" s="10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</row>
    <row r="549" spans="1:38" ht="15.75" customHeight="1">
      <c r="A549" s="10"/>
      <c r="B549" s="10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</row>
    <row r="550" spans="1:38" ht="15.75" customHeight="1">
      <c r="A550" s="10"/>
      <c r="B550" s="10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</row>
    <row r="551" spans="1:38" ht="15.75" customHeight="1">
      <c r="A551" s="10"/>
      <c r="B551" s="10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</row>
    <row r="552" spans="1:38" ht="15.75" customHeight="1">
      <c r="A552" s="10"/>
      <c r="B552" s="10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</row>
    <row r="553" spans="1:38" ht="15.75" customHeight="1">
      <c r="A553" s="10"/>
      <c r="B553" s="10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</row>
    <row r="554" spans="1:38" ht="15.75" customHeight="1">
      <c r="A554" s="10"/>
      <c r="B554" s="10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</row>
    <row r="555" spans="1:38" ht="15.75" customHeight="1">
      <c r="A555" s="10"/>
      <c r="B555" s="10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</row>
    <row r="556" spans="1:38" ht="15.75" customHeight="1">
      <c r="A556" s="10"/>
      <c r="B556" s="10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</row>
    <row r="557" spans="1:38" ht="15.75" customHeight="1">
      <c r="A557" s="10"/>
      <c r="B557" s="10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</row>
    <row r="558" spans="1:38" ht="15.75" customHeight="1">
      <c r="A558" s="10"/>
      <c r="B558" s="10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</row>
    <row r="559" spans="1:38" ht="15.75" customHeight="1">
      <c r="A559" s="10"/>
      <c r="B559" s="10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</row>
    <row r="560" spans="1:38" ht="15.75" customHeight="1">
      <c r="A560" s="10"/>
      <c r="B560" s="10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</row>
    <row r="561" spans="1:38" ht="15.75" customHeight="1">
      <c r="A561" s="10"/>
      <c r="B561" s="10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</row>
    <row r="562" spans="1:38" ht="15.75" customHeight="1">
      <c r="A562" s="10"/>
      <c r="B562" s="10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</row>
    <row r="563" spans="1:38" ht="15.75" customHeight="1">
      <c r="A563" s="10"/>
      <c r="B563" s="10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</row>
    <row r="564" spans="1:38" ht="15.75" customHeight="1">
      <c r="A564" s="10"/>
      <c r="B564" s="10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</row>
    <row r="565" spans="1:38" ht="15.75" customHeight="1">
      <c r="A565" s="10"/>
      <c r="B565" s="10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</row>
    <row r="566" spans="1:38" ht="15.75" customHeight="1">
      <c r="A566" s="10"/>
      <c r="B566" s="10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</row>
    <row r="567" spans="1:38" ht="15.75" customHeight="1">
      <c r="A567" s="10"/>
      <c r="B567" s="10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</row>
    <row r="568" spans="1:38" ht="15.75" customHeight="1">
      <c r="A568" s="10"/>
      <c r="B568" s="10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</row>
    <row r="569" spans="1:38" ht="15.75" customHeight="1">
      <c r="A569" s="10"/>
      <c r="B569" s="10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</row>
    <row r="570" spans="1:38" ht="15.75" customHeight="1">
      <c r="A570" s="10"/>
      <c r="B570" s="10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</row>
    <row r="571" spans="1:38" ht="15.75" customHeight="1">
      <c r="A571" s="10"/>
      <c r="B571" s="10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</row>
    <row r="572" spans="1:38" ht="15.75" customHeight="1">
      <c r="A572" s="10"/>
      <c r="B572" s="10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</row>
    <row r="573" spans="1:38" ht="15.75" customHeight="1">
      <c r="A573" s="10"/>
      <c r="B573" s="10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</row>
    <row r="574" spans="1:38" ht="15.75" customHeight="1">
      <c r="A574" s="10"/>
      <c r="B574" s="10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</row>
    <row r="575" spans="1:38" ht="15.75" customHeight="1">
      <c r="A575" s="10"/>
      <c r="B575" s="10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</row>
    <row r="576" spans="1:38" ht="15.75" customHeight="1">
      <c r="A576" s="10"/>
      <c r="B576" s="10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</row>
    <row r="577" spans="1:38" ht="15.75" customHeight="1">
      <c r="A577" s="10"/>
      <c r="B577" s="10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</row>
    <row r="578" spans="1:38" ht="15.75" customHeight="1">
      <c r="A578" s="10"/>
      <c r="B578" s="10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</row>
    <row r="579" spans="1:38" ht="15.75" customHeight="1">
      <c r="A579" s="10"/>
      <c r="B579" s="10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</row>
    <row r="580" spans="1:38" ht="15.75" customHeight="1">
      <c r="A580" s="10"/>
      <c r="B580" s="10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</row>
    <row r="581" spans="1:38" ht="15.75" customHeight="1">
      <c r="A581" s="10"/>
      <c r="B581" s="10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</row>
    <row r="582" spans="1:38" ht="15.75" customHeight="1">
      <c r="A582" s="10"/>
      <c r="B582" s="10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</row>
    <row r="583" spans="1:38" ht="15.75" customHeight="1">
      <c r="A583" s="10"/>
      <c r="B583" s="10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</row>
    <row r="584" spans="1:38" ht="15.75" customHeight="1">
      <c r="A584" s="10"/>
      <c r="B584" s="10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</row>
    <row r="585" spans="1:38" ht="15.75" customHeight="1">
      <c r="A585" s="10"/>
      <c r="B585" s="10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</row>
    <row r="586" spans="1:38" ht="15.75" customHeight="1">
      <c r="A586" s="10"/>
      <c r="B586" s="10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</row>
    <row r="587" spans="1:38" ht="15.75" customHeight="1">
      <c r="A587" s="10"/>
      <c r="B587" s="10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</row>
    <row r="588" spans="1:38" ht="15.75" customHeight="1">
      <c r="A588" s="10"/>
      <c r="B588" s="10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</row>
    <row r="589" spans="1:38" ht="15.75" customHeight="1">
      <c r="A589" s="10"/>
      <c r="B589" s="10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</row>
    <row r="590" spans="1:38" ht="15.75" customHeight="1">
      <c r="A590" s="10"/>
      <c r="B590" s="10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</row>
    <row r="591" spans="1:38" ht="15.75" customHeight="1">
      <c r="A591" s="10"/>
      <c r="B591" s="10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</row>
    <row r="592" spans="1:38" ht="15.75" customHeight="1">
      <c r="A592" s="10"/>
      <c r="B592" s="10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</row>
    <row r="593" spans="1:38" ht="15.75" customHeight="1">
      <c r="A593" s="10"/>
      <c r="B593" s="10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</row>
    <row r="594" spans="1:38" ht="15.75" customHeight="1">
      <c r="A594" s="10"/>
      <c r="B594" s="10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</row>
    <row r="595" spans="1:38" ht="15.75" customHeight="1">
      <c r="A595" s="10"/>
      <c r="B595" s="10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</row>
    <row r="596" spans="1:38" ht="15.75" customHeight="1">
      <c r="A596" s="10"/>
      <c r="B596" s="10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</row>
    <row r="597" spans="1:38" ht="15.75" customHeight="1">
      <c r="A597" s="10"/>
      <c r="B597" s="10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</row>
    <row r="598" spans="1:38" ht="15.75" customHeight="1">
      <c r="A598" s="10"/>
      <c r="B598" s="10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</row>
    <row r="599" spans="1:38" ht="15.75" customHeight="1">
      <c r="A599" s="10"/>
      <c r="B599" s="10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</row>
    <row r="600" spans="1:38" ht="15.75" customHeight="1">
      <c r="A600" s="10"/>
      <c r="B600" s="10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</row>
    <row r="601" spans="1:38" ht="15.75" customHeight="1">
      <c r="A601" s="10"/>
      <c r="B601" s="10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</row>
    <row r="602" spans="1:38" ht="15.75" customHeight="1">
      <c r="A602" s="10"/>
      <c r="B602" s="10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</row>
    <row r="603" spans="1:38" ht="15.75" customHeight="1">
      <c r="A603" s="10"/>
      <c r="B603" s="10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</row>
    <row r="604" spans="1:38" ht="15.75" customHeight="1">
      <c r="A604" s="10"/>
      <c r="B604" s="10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</row>
    <row r="605" spans="1:38" ht="15.75" customHeight="1">
      <c r="A605" s="10"/>
      <c r="B605" s="10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</row>
    <row r="606" spans="1:38" ht="15.75" customHeight="1">
      <c r="A606" s="10"/>
      <c r="B606" s="10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</row>
    <row r="607" spans="1:38" ht="15.75" customHeight="1">
      <c r="A607" s="10"/>
      <c r="B607" s="10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</row>
    <row r="608" spans="1:38" ht="15.75" customHeight="1">
      <c r="A608" s="10"/>
      <c r="B608" s="10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</row>
    <row r="609" spans="1:38" ht="15.75" customHeight="1">
      <c r="A609" s="10"/>
      <c r="B609" s="10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</row>
    <row r="610" spans="1:38" ht="15.75" customHeight="1">
      <c r="A610" s="10"/>
      <c r="B610" s="10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</row>
    <row r="611" spans="1:38" ht="15.75" customHeight="1">
      <c r="A611" s="10"/>
      <c r="B611" s="10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</row>
    <row r="612" spans="1:38" ht="15.75" customHeight="1">
      <c r="A612" s="10"/>
      <c r="B612" s="10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</row>
    <row r="613" spans="1:38" ht="15.75" customHeight="1">
      <c r="A613" s="10"/>
      <c r="B613" s="10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</row>
    <row r="614" spans="1:38" ht="15.75" customHeight="1">
      <c r="A614" s="10"/>
      <c r="B614" s="10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</row>
    <row r="615" spans="1:38" ht="15.75" customHeight="1">
      <c r="A615" s="10"/>
      <c r="B615" s="10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</row>
    <row r="616" spans="1:38" ht="15.75" customHeight="1">
      <c r="A616" s="10"/>
      <c r="B616" s="10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</row>
    <row r="617" spans="1:38" ht="15.75" customHeight="1">
      <c r="A617" s="10"/>
      <c r="B617" s="10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</row>
    <row r="618" spans="1:38" ht="15.75" customHeight="1">
      <c r="A618" s="10"/>
      <c r="B618" s="10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</row>
    <row r="619" spans="1:38" ht="15.75" customHeight="1">
      <c r="A619" s="10"/>
      <c r="B619" s="10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</row>
    <row r="620" spans="1:38" ht="15.75" customHeight="1">
      <c r="A620" s="10"/>
      <c r="B620" s="10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</row>
    <row r="621" spans="1:38" ht="15.75" customHeight="1">
      <c r="A621" s="10"/>
      <c r="B621" s="10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</row>
    <row r="622" spans="1:38" ht="15.75" customHeight="1">
      <c r="A622" s="10"/>
      <c r="B622" s="10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</row>
    <row r="623" spans="1:38" ht="15.75" customHeight="1">
      <c r="A623" s="10"/>
      <c r="B623" s="10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</row>
    <row r="624" spans="1:38" ht="15.75" customHeight="1">
      <c r="A624" s="10"/>
      <c r="B624" s="10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</row>
    <row r="625" spans="1:38" ht="15.75" customHeight="1">
      <c r="A625" s="10"/>
      <c r="B625" s="10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</row>
    <row r="626" spans="1:38" ht="15.75" customHeight="1">
      <c r="A626" s="10"/>
      <c r="B626" s="10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</row>
    <row r="627" spans="1:38" ht="15.75" customHeight="1">
      <c r="A627" s="10"/>
      <c r="B627" s="10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</row>
    <row r="628" spans="1:38" ht="15.75" customHeight="1">
      <c r="A628" s="10"/>
      <c r="B628" s="10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</row>
    <row r="629" spans="1:38" ht="15.75" customHeight="1">
      <c r="A629" s="10"/>
      <c r="B629" s="10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</row>
    <row r="630" spans="1:38" ht="15.75" customHeight="1">
      <c r="A630" s="10"/>
      <c r="B630" s="10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</row>
    <row r="631" spans="1:38" ht="15.75" customHeight="1">
      <c r="A631" s="10"/>
      <c r="B631" s="10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</row>
    <row r="632" spans="1:38" ht="15.75" customHeight="1">
      <c r="A632" s="10"/>
      <c r="B632" s="10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</row>
    <row r="633" spans="1:38" ht="15.75" customHeight="1">
      <c r="A633" s="10"/>
      <c r="B633" s="10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</row>
    <row r="634" spans="1:38" ht="15.75" customHeight="1">
      <c r="A634" s="10"/>
      <c r="B634" s="10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</row>
    <row r="635" spans="1:38" ht="15.75" customHeight="1">
      <c r="A635" s="10"/>
      <c r="B635" s="10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</row>
    <row r="636" spans="1:38" ht="15.75" customHeight="1">
      <c r="A636" s="10"/>
      <c r="B636" s="10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</row>
    <row r="637" spans="1:38" ht="15.75" customHeight="1">
      <c r="A637" s="10"/>
      <c r="B637" s="10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</row>
    <row r="638" spans="1:38" ht="15.75" customHeight="1">
      <c r="A638" s="10"/>
      <c r="B638" s="10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</row>
    <row r="639" spans="1:38" ht="15.75" customHeight="1">
      <c r="A639" s="10"/>
      <c r="B639" s="10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</row>
    <row r="640" spans="1:38" ht="15.75" customHeight="1">
      <c r="A640" s="10"/>
      <c r="B640" s="10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</row>
    <row r="641" spans="1:38" ht="15.75" customHeight="1">
      <c r="A641" s="10"/>
      <c r="B641" s="10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</row>
    <row r="642" spans="1:38" ht="15.75" customHeight="1">
      <c r="A642" s="10"/>
      <c r="B642" s="10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</row>
    <row r="643" spans="1:38" ht="15.75" customHeight="1">
      <c r="A643" s="10"/>
      <c r="B643" s="10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</row>
    <row r="644" spans="1:38" ht="15.75" customHeight="1">
      <c r="A644" s="10"/>
      <c r="B644" s="10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</row>
    <row r="645" spans="1:38" ht="15.75" customHeight="1">
      <c r="A645" s="10"/>
      <c r="B645" s="10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</row>
    <row r="646" spans="1:38" ht="15.75" customHeight="1">
      <c r="A646" s="10"/>
      <c r="B646" s="10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</row>
    <row r="647" spans="1:38" ht="15.75" customHeight="1">
      <c r="A647" s="10"/>
      <c r="B647" s="10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</row>
    <row r="648" spans="1:38" ht="15.75" customHeight="1">
      <c r="A648" s="10"/>
      <c r="B648" s="10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</row>
    <row r="649" spans="1:38" ht="15.75" customHeight="1">
      <c r="A649" s="10"/>
      <c r="B649" s="10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</row>
    <row r="650" spans="1:38" ht="15.75" customHeight="1">
      <c r="A650" s="10"/>
      <c r="B650" s="10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</row>
    <row r="651" spans="1:38" ht="15.75" customHeight="1">
      <c r="A651" s="10"/>
      <c r="B651" s="10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</row>
    <row r="652" spans="1:38" ht="15.75" customHeight="1">
      <c r="A652" s="10"/>
      <c r="B652" s="10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</row>
    <row r="653" spans="1:38" ht="15.75" customHeight="1">
      <c r="A653" s="10"/>
      <c r="B653" s="10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</row>
    <row r="654" spans="1:38" ht="15.75" customHeight="1">
      <c r="A654" s="10"/>
      <c r="B654" s="10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</row>
    <row r="655" spans="1:38" ht="15.75" customHeight="1">
      <c r="A655" s="10"/>
      <c r="B655" s="10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</row>
    <row r="656" spans="1:38" ht="15.75" customHeight="1">
      <c r="A656" s="10"/>
      <c r="B656" s="10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</row>
    <row r="657" spans="1:38" ht="15.75" customHeight="1">
      <c r="A657" s="10"/>
      <c r="B657" s="10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</row>
    <row r="658" spans="1:38" ht="15.75" customHeight="1">
      <c r="A658" s="10"/>
      <c r="B658" s="10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</row>
    <row r="659" spans="1:38" ht="15.75" customHeight="1">
      <c r="A659" s="10"/>
      <c r="B659" s="10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</row>
    <row r="660" spans="1:38" ht="15.75" customHeight="1">
      <c r="A660" s="10"/>
      <c r="B660" s="10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</row>
    <row r="661" spans="1:38" ht="15.75" customHeight="1">
      <c r="A661" s="10"/>
      <c r="B661" s="10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</row>
    <row r="662" spans="1:38" ht="15.75" customHeight="1">
      <c r="A662" s="10"/>
      <c r="B662" s="10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</row>
    <row r="663" spans="1:38" ht="15.75" customHeight="1">
      <c r="A663" s="10"/>
      <c r="B663" s="10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</row>
    <row r="664" spans="1:38" ht="15.75" customHeight="1">
      <c r="A664" s="10"/>
      <c r="B664" s="10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</row>
    <row r="665" spans="1:38" ht="15.75" customHeight="1">
      <c r="A665" s="10"/>
      <c r="B665" s="10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</row>
    <row r="666" spans="1:38" ht="15.75" customHeight="1">
      <c r="A666" s="10"/>
      <c r="B666" s="10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</row>
    <row r="667" spans="1:38" ht="15.75" customHeight="1">
      <c r="A667" s="10"/>
      <c r="B667" s="10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</row>
    <row r="668" spans="1:38" ht="15.75" customHeight="1">
      <c r="A668" s="10"/>
      <c r="B668" s="10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</row>
    <row r="669" spans="1:38" ht="15.75" customHeight="1">
      <c r="A669" s="10"/>
      <c r="B669" s="10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</row>
    <row r="670" spans="1:38" ht="15.75" customHeight="1">
      <c r="A670" s="10"/>
      <c r="B670" s="10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</row>
    <row r="671" spans="1:38" ht="15.75" customHeight="1">
      <c r="A671" s="10"/>
      <c r="B671" s="10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</row>
    <row r="672" spans="1:38" ht="15.75" customHeight="1">
      <c r="A672" s="10"/>
      <c r="B672" s="10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</row>
    <row r="673" spans="1:38" ht="15.75" customHeight="1">
      <c r="A673" s="10"/>
      <c r="B673" s="10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</row>
    <row r="674" spans="1:38" ht="15.75" customHeight="1">
      <c r="A674" s="10"/>
      <c r="B674" s="10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</row>
    <row r="675" spans="1:38" ht="15.75" customHeight="1">
      <c r="A675" s="10"/>
      <c r="B675" s="10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</row>
    <row r="676" spans="1:38" ht="15.75" customHeight="1">
      <c r="A676" s="10"/>
      <c r="B676" s="10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</row>
    <row r="677" spans="1:38" ht="15.75" customHeight="1">
      <c r="A677" s="10"/>
      <c r="B677" s="10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</row>
    <row r="678" spans="1:38" ht="15.75" customHeight="1">
      <c r="A678" s="10"/>
      <c r="B678" s="10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</row>
    <row r="679" spans="1:38" ht="15.75" customHeight="1">
      <c r="A679" s="10"/>
      <c r="B679" s="10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</row>
    <row r="680" spans="1:38" ht="15.75" customHeight="1">
      <c r="A680" s="10"/>
      <c r="B680" s="10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</row>
    <row r="681" spans="1:38" ht="15.75" customHeight="1">
      <c r="A681" s="10"/>
      <c r="B681" s="10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</row>
    <row r="682" spans="1:38" ht="15.75" customHeight="1">
      <c r="A682" s="10"/>
      <c r="B682" s="10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</row>
    <row r="683" spans="1:38" ht="15.75" customHeight="1">
      <c r="A683" s="10"/>
      <c r="B683" s="10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</row>
    <row r="684" spans="1:38" ht="15.75" customHeight="1">
      <c r="A684" s="10"/>
      <c r="B684" s="10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</row>
    <row r="685" spans="1:38" ht="15.75" customHeight="1">
      <c r="A685" s="10"/>
      <c r="B685" s="10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</row>
    <row r="686" spans="1:38" ht="15.75" customHeight="1">
      <c r="A686" s="10"/>
      <c r="B686" s="10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</row>
    <row r="687" spans="1:38" ht="15.75" customHeight="1">
      <c r="A687" s="10"/>
      <c r="B687" s="10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</row>
    <row r="688" spans="1:38" ht="15.75" customHeight="1">
      <c r="A688" s="10"/>
      <c r="B688" s="10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</row>
    <row r="689" spans="1:38" ht="15.75" customHeight="1">
      <c r="A689" s="10"/>
      <c r="B689" s="10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</row>
    <row r="690" spans="1:38" ht="15.75" customHeight="1">
      <c r="A690" s="10"/>
      <c r="B690" s="10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</row>
    <row r="691" spans="1:38" ht="15.75" customHeight="1">
      <c r="A691" s="10"/>
      <c r="B691" s="10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</row>
    <row r="692" spans="1:38" ht="15.75" customHeight="1">
      <c r="A692" s="10"/>
      <c r="B692" s="10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</row>
    <row r="693" spans="1:38" ht="15.75" customHeight="1">
      <c r="A693" s="10"/>
      <c r="B693" s="10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</row>
    <row r="694" spans="1:38" ht="15.75" customHeight="1">
      <c r="A694" s="10"/>
      <c r="B694" s="10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</row>
    <row r="695" spans="1:38" ht="15.75" customHeight="1">
      <c r="A695" s="10"/>
      <c r="B695" s="10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</row>
    <row r="696" spans="1:38" ht="15.75" customHeight="1">
      <c r="A696" s="10"/>
      <c r="B696" s="10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</row>
    <row r="697" spans="1:38" ht="15.75" customHeight="1">
      <c r="A697" s="10"/>
      <c r="B697" s="10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</row>
    <row r="698" spans="1:38" ht="15.75" customHeight="1">
      <c r="A698" s="10"/>
      <c r="B698" s="10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</row>
    <row r="699" spans="1:38" ht="15.75" customHeight="1">
      <c r="A699" s="10"/>
      <c r="B699" s="10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</row>
    <row r="700" spans="1:38" ht="15.75" customHeight="1">
      <c r="A700" s="10"/>
      <c r="B700" s="10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</row>
    <row r="701" spans="1:38" ht="15.75" customHeight="1">
      <c r="A701" s="10"/>
      <c r="B701" s="10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</row>
    <row r="702" spans="1:38" ht="15.75" customHeight="1">
      <c r="A702" s="10"/>
      <c r="B702" s="10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</row>
    <row r="703" spans="1:38" ht="15.75" customHeight="1">
      <c r="A703" s="10"/>
      <c r="B703" s="10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</row>
    <row r="704" spans="1:38" ht="15.75" customHeight="1">
      <c r="A704" s="10"/>
      <c r="B704" s="10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</row>
    <row r="705" spans="1:38" ht="15.75" customHeight="1">
      <c r="A705" s="10"/>
      <c r="B705" s="10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</row>
    <row r="706" spans="1:38" ht="15.75" customHeight="1">
      <c r="A706" s="10"/>
      <c r="B706" s="10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</row>
    <row r="707" spans="1:38" ht="15.75" customHeight="1">
      <c r="A707" s="10"/>
      <c r="B707" s="10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</row>
    <row r="708" spans="1:38" ht="15.75" customHeight="1">
      <c r="A708" s="10"/>
      <c r="B708" s="10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</row>
    <row r="709" spans="1:38" ht="15.75" customHeight="1">
      <c r="A709" s="10"/>
      <c r="B709" s="10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</row>
    <row r="710" spans="1:38" ht="15.75" customHeight="1">
      <c r="A710" s="10"/>
      <c r="B710" s="10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</row>
    <row r="711" spans="1:38" ht="15.75" customHeight="1">
      <c r="A711" s="10"/>
      <c r="B711" s="10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</row>
    <row r="712" spans="1:38" ht="15.75" customHeight="1">
      <c r="A712" s="10"/>
      <c r="B712" s="10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</row>
    <row r="713" spans="1:38" ht="15.75" customHeight="1">
      <c r="A713" s="10"/>
      <c r="B713" s="10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</row>
    <row r="714" spans="1:38" ht="15.75" customHeight="1">
      <c r="A714" s="10"/>
      <c r="B714" s="10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</row>
    <row r="715" spans="1:38" ht="15.75" customHeight="1">
      <c r="A715" s="10"/>
      <c r="B715" s="10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</row>
    <row r="716" spans="1:38" ht="15.75" customHeight="1">
      <c r="A716" s="10"/>
      <c r="B716" s="10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</row>
    <row r="717" spans="1:38" ht="15.75" customHeight="1">
      <c r="A717" s="10"/>
      <c r="B717" s="10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</row>
    <row r="718" spans="1:38" ht="15.75" customHeight="1">
      <c r="A718" s="10"/>
      <c r="B718" s="10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</row>
    <row r="719" spans="1:38" ht="15.75" customHeight="1">
      <c r="A719" s="10"/>
      <c r="B719" s="10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</row>
    <row r="720" spans="1:38" ht="15.75" customHeight="1">
      <c r="A720" s="10"/>
      <c r="B720" s="10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</row>
    <row r="721" spans="1:38" ht="15.75" customHeight="1">
      <c r="A721" s="10"/>
      <c r="B721" s="10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</row>
    <row r="722" spans="1:38" ht="15.75" customHeight="1">
      <c r="A722" s="10"/>
      <c r="B722" s="10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</row>
    <row r="723" spans="1:38" ht="15.75" customHeight="1">
      <c r="A723" s="10"/>
      <c r="B723" s="10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</row>
    <row r="724" spans="1:38" ht="15.75" customHeight="1">
      <c r="A724" s="10"/>
      <c r="B724" s="10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</row>
    <row r="725" spans="1:38" ht="15.75" customHeight="1">
      <c r="A725" s="10"/>
      <c r="B725" s="10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</row>
    <row r="726" spans="1:38" ht="15.75" customHeight="1">
      <c r="A726" s="10"/>
      <c r="B726" s="10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</row>
    <row r="727" spans="1:38" ht="15.75" customHeight="1">
      <c r="A727" s="10"/>
      <c r="B727" s="10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</row>
    <row r="728" spans="1:38" ht="15.75" customHeight="1">
      <c r="A728" s="10"/>
      <c r="B728" s="10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</row>
    <row r="729" spans="1:38" ht="15.75" customHeight="1">
      <c r="A729" s="10"/>
      <c r="B729" s="10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</row>
    <row r="730" spans="1:38" ht="15.75" customHeight="1">
      <c r="A730" s="10"/>
      <c r="B730" s="10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</row>
    <row r="731" spans="1:38" ht="15.75" customHeight="1">
      <c r="A731" s="10"/>
      <c r="B731" s="10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</row>
    <row r="732" spans="1:38" ht="15.75" customHeight="1">
      <c r="A732" s="10"/>
      <c r="B732" s="10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</row>
    <row r="733" spans="1:38" ht="15.75" customHeight="1">
      <c r="A733" s="10"/>
      <c r="B733" s="10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</row>
    <row r="734" spans="1:38" ht="15.75" customHeight="1">
      <c r="A734" s="10"/>
      <c r="B734" s="10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</row>
    <row r="735" spans="1:38" ht="15.75" customHeight="1">
      <c r="A735" s="10"/>
      <c r="B735" s="10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</row>
    <row r="736" spans="1:38" ht="15.75" customHeight="1">
      <c r="A736" s="10"/>
      <c r="B736" s="10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</row>
    <row r="737" spans="1:38" ht="15.75" customHeight="1">
      <c r="A737" s="10"/>
      <c r="B737" s="10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</row>
    <row r="738" spans="1:38" ht="15.75" customHeight="1">
      <c r="A738" s="10"/>
      <c r="B738" s="10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</row>
    <row r="739" spans="1:38" ht="15.75" customHeight="1">
      <c r="A739" s="10"/>
      <c r="B739" s="10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</row>
    <row r="740" spans="1:38" ht="15.75" customHeight="1">
      <c r="A740" s="10"/>
      <c r="B740" s="10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</row>
    <row r="741" spans="1:38" ht="15.75" customHeight="1">
      <c r="A741" s="10"/>
      <c r="B741" s="10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</row>
    <row r="742" spans="1:38" ht="15.75" customHeight="1">
      <c r="A742" s="10"/>
      <c r="B742" s="10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</row>
    <row r="743" spans="1:38" ht="15.75" customHeight="1">
      <c r="A743" s="10"/>
      <c r="B743" s="10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</row>
    <row r="744" spans="1:38" ht="15.75" customHeight="1">
      <c r="A744" s="10"/>
      <c r="B744" s="10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</row>
    <row r="745" spans="1:38" ht="15.75" customHeight="1">
      <c r="A745" s="10"/>
      <c r="B745" s="10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</row>
    <row r="746" spans="1:38" ht="15.75" customHeight="1">
      <c r="A746" s="10"/>
      <c r="B746" s="10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</row>
    <row r="747" spans="1:38" ht="15.75" customHeight="1">
      <c r="A747" s="10"/>
      <c r="B747" s="10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</row>
    <row r="748" spans="1:38" ht="15.75" customHeight="1">
      <c r="A748" s="10"/>
      <c r="B748" s="10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</row>
    <row r="749" spans="1:38" ht="15.75" customHeight="1">
      <c r="A749" s="10"/>
      <c r="B749" s="10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</row>
    <row r="750" spans="1:38" ht="15.75" customHeight="1">
      <c r="A750" s="10"/>
      <c r="B750" s="10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</row>
    <row r="751" spans="1:38" ht="15.75" customHeight="1">
      <c r="A751" s="10"/>
      <c r="B751" s="10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</row>
    <row r="752" spans="1:38" ht="15.75" customHeight="1">
      <c r="A752" s="10"/>
      <c r="B752" s="10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</row>
    <row r="753" spans="1:38" ht="15.75" customHeight="1">
      <c r="A753" s="10"/>
      <c r="B753" s="10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</row>
    <row r="754" spans="1:38" ht="15.75" customHeight="1">
      <c r="A754" s="10"/>
      <c r="B754" s="10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</row>
    <row r="755" spans="1:38" ht="15.75" customHeight="1">
      <c r="A755" s="10"/>
      <c r="B755" s="10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</row>
    <row r="756" spans="1:38" ht="15.75" customHeight="1">
      <c r="A756" s="10"/>
      <c r="B756" s="10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</row>
    <row r="757" spans="1:38" ht="15.75" customHeight="1">
      <c r="A757" s="10"/>
      <c r="B757" s="10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</row>
    <row r="758" spans="1:38" ht="15.75" customHeight="1">
      <c r="A758" s="10"/>
      <c r="B758" s="10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</row>
    <row r="759" spans="1:38" ht="15.75" customHeight="1">
      <c r="A759" s="10"/>
      <c r="B759" s="10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</row>
    <row r="760" spans="1:38" ht="15.75" customHeight="1">
      <c r="A760" s="10"/>
      <c r="B760" s="10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</row>
    <row r="761" spans="1:38" ht="15.75" customHeight="1">
      <c r="A761" s="10"/>
      <c r="B761" s="10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</row>
    <row r="762" spans="1:38" ht="15.75" customHeight="1">
      <c r="A762" s="10"/>
      <c r="B762" s="10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</row>
    <row r="763" spans="1:38" ht="15.75" customHeight="1">
      <c r="A763" s="10"/>
      <c r="B763" s="10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</row>
    <row r="764" spans="1:38" ht="15.75" customHeight="1">
      <c r="A764" s="10"/>
      <c r="B764" s="10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</row>
    <row r="765" spans="1:38" ht="15.75" customHeight="1">
      <c r="A765" s="10"/>
      <c r="B765" s="10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</row>
    <row r="766" spans="1:38" ht="15.75" customHeight="1">
      <c r="A766" s="10"/>
      <c r="B766" s="10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</row>
    <row r="767" spans="1:38" ht="15.75" customHeight="1">
      <c r="A767" s="10"/>
      <c r="B767" s="10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</row>
    <row r="768" spans="1:38" ht="15.75" customHeight="1">
      <c r="A768" s="10"/>
      <c r="B768" s="10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</row>
    <row r="769" spans="1:38" ht="15.75" customHeight="1">
      <c r="A769" s="10"/>
      <c r="B769" s="10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</row>
    <row r="770" spans="1:38" ht="15.75" customHeight="1">
      <c r="A770" s="10"/>
      <c r="B770" s="10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</row>
    <row r="771" spans="1:38" ht="15.75" customHeight="1">
      <c r="A771" s="10"/>
      <c r="B771" s="10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</row>
    <row r="772" spans="1:38" ht="15.75" customHeight="1">
      <c r="A772" s="10"/>
      <c r="B772" s="10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</row>
    <row r="773" spans="1:38" ht="15.75" customHeight="1">
      <c r="A773" s="10"/>
      <c r="B773" s="10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</row>
    <row r="774" spans="1:38" ht="15.75" customHeight="1">
      <c r="A774" s="10"/>
      <c r="B774" s="10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</row>
    <row r="775" spans="1:38" ht="15.75" customHeight="1">
      <c r="A775" s="10"/>
      <c r="B775" s="10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</row>
    <row r="776" spans="1:38" ht="15.75" customHeight="1">
      <c r="A776" s="10"/>
      <c r="B776" s="10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</row>
    <row r="777" spans="1:38" ht="15.75" customHeight="1">
      <c r="A777" s="10"/>
      <c r="B777" s="10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</row>
    <row r="778" spans="1:38" ht="15.75" customHeight="1">
      <c r="A778" s="10"/>
      <c r="B778" s="10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</row>
    <row r="779" spans="1:38" ht="15.75" customHeight="1">
      <c r="A779" s="10"/>
      <c r="B779" s="10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</row>
    <row r="780" spans="1:38" ht="15.75" customHeight="1">
      <c r="A780" s="10"/>
      <c r="B780" s="10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</row>
    <row r="781" spans="1:38" ht="15.75" customHeight="1">
      <c r="A781" s="10"/>
      <c r="B781" s="10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</row>
    <row r="782" spans="1:38" ht="15.75" customHeight="1">
      <c r="A782" s="10"/>
      <c r="B782" s="10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</row>
    <row r="783" spans="1:38" ht="15.75" customHeight="1">
      <c r="A783" s="10"/>
      <c r="B783" s="10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</row>
    <row r="784" spans="1:38" ht="15.75" customHeight="1">
      <c r="A784" s="10"/>
      <c r="B784" s="10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</row>
    <row r="785" spans="1:38" ht="15.75" customHeight="1">
      <c r="A785" s="10"/>
      <c r="B785" s="10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</row>
    <row r="786" spans="1:38" ht="15.75" customHeight="1">
      <c r="A786" s="10"/>
      <c r="B786" s="10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</row>
    <row r="787" spans="1:38" ht="15.75" customHeight="1">
      <c r="A787" s="10"/>
      <c r="B787" s="10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</row>
    <row r="788" spans="1:38" ht="15.75" customHeight="1">
      <c r="A788" s="10"/>
      <c r="B788" s="10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</row>
    <row r="789" spans="1:38" ht="15.75" customHeight="1">
      <c r="A789" s="10"/>
      <c r="B789" s="10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</row>
    <row r="790" spans="1:38" ht="15.75" customHeight="1">
      <c r="A790" s="10"/>
      <c r="B790" s="10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</row>
    <row r="791" spans="1:38" ht="15.75" customHeight="1">
      <c r="A791" s="10"/>
      <c r="B791" s="10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</row>
    <row r="792" spans="1:38" ht="15.75" customHeight="1">
      <c r="A792" s="10"/>
      <c r="B792" s="10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</row>
    <row r="793" spans="1:38" ht="15.75" customHeight="1">
      <c r="A793" s="10"/>
      <c r="B793" s="10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</row>
    <row r="794" spans="1:38" ht="15.75" customHeight="1">
      <c r="A794" s="10"/>
      <c r="B794" s="10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</row>
    <row r="795" spans="1:38" ht="15.75" customHeight="1">
      <c r="A795" s="10"/>
      <c r="B795" s="10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</row>
    <row r="796" spans="1:38" ht="15.75" customHeight="1">
      <c r="A796" s="10"/>
      <c r="B796" s="10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</row>
    <row r="797" spans="1:38" ht="15.75" customHeight="1">
      <c r="A797" s="10"/>
      <c r="B797" s="10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</row>
    <row r="798" spans="1:38" ht="15.75" customHeight="1">
      <c r="A798" s="10"/>
      <c r="B798" s="10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</row>
    <row r="799" spans="1:38" ht="15.75" customHeight="1">
      <c r="A799" s="10"/>
      <c r="B799" s="10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</row>
    <row r="800" spans="1:38" ht="15.75" customHeight="1">
      <c r="A800" s="10"/>
      <c r="B800" s="10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</row>
    <row r="801" spans="1:38" ht="15.75" customHeight="1">
      <c r="A801" s="10"/>
      <c r="B801" s="10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</row>
    <row r="802" spans="1:38" ht="15.75" customHeight="1">
      <c r="A802" s="10"/>
      <c r="B802" s="10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</row>
    <row r="803" spans="1:38" ht="15.75" customHeight="1">
      <c r="A803" s="10"/>
      <c r="B803" s="10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</row>
    <row r="804" spans="1:38" ht="15.75" customHeight="1">
      <c r="A804" s="10"/>
      <c r="B804" s="10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</row>
    <row r="805" spans="1:38" ht="15.75" customHeight="1">
      <c r="A805" s="10"/>
      <c r="B805" s="10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</row>
    <row r="806" spans="1:38" ht="15.75" customHeight="1">
      <c r="A806" s="10"/>
      <c r="B806" s="10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</row>
    <row r="807" spans="1:38" ht="15.75" customHeight="1">
      <c r="A807" s="10"/>
      <c r="B807" s="10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</row>
    <row r="808" spans="1:38" ht="15.75" customHeight="1">
      <c r="A808" s="10"/>
      <c r="B808" s="10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</row>
    <row r="809" spans="1:38" ht="15.75" customHeight="1">
      <c r="A809" s="10"/>
      <c r="B809" s="10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</row>
    <row r="810" spans="1:38" ht="15.75" customHeight="1">
      <c r="A810" s="10"/>
      <c r="B810" s="10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</row>
    <row r="811" spans="1:38" ht="15.75" customHeight="1">
      <c r="A811" s="10"/>
      <c r="B811" s="10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</row>
    <row r="812" spans="1:38" ht="15.75" customHeight="1">
      <c r="A812" s="10"/>
      <c r="B812" s="10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</row>
    <row r="813" spans="1:38" ht="15.75" customHeight="1">
      <c r="A813" s="10"/>
      <c r="B813" s="10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</row>
    <row r="814" spans="1:38" ht="15.75" customHeight="1">
      <c r="A814" s="10"/>
      <c r="B814" s="10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</row>
    <row r="815" spans="1:38" ht="15.75" customHeight="1">
      <c r="A815" s="10"/>
      <c r="B815" s="10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</row>
    <row r="816" spans="1:38" ht="15.75" customHeight="1">
      <c r="A816" s="10"/>
      <c r="B816" s="10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</row>
    <row r="817" spans="1:38" ht="15.75" customHeight="1">
      <c r="A817" s="10"/>
      <c r="B817" s="10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</row>
    <row r="818" spans="1:38" ht="15.75" customHeight="1">
      <c r="A818" s="10"/>
      <c r="B818" s="10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</row>
    <row r="819" spans="1:38" ht="15.75" customHeight="1">
      <c r="A819" s="10"/>
      <c r="B819" s="10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</row>
    <row r="820" spans="1:38" ht="15.75" customHeight="1">
      <c r="A820" s="10"/>
      <c r="B820" s="10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</row>
    <row r="821" spans="1:38" ht="15.75" customHeight="1">
      <c r="A821" s="10"/>
      <c r="B821" s="10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</row>
    <row r="822" spans="1:38" ht="15.75" customHeight="1">
      <c r="A822" s="10"/>
      <c r="B822" s="10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</row>
    <row r="823" spans="1:38" ht="15.75" customHeight="1">
      <c r="A823" s="10"/>
      <c r="B823" s="10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</row>
    <row r="824" spans="1:38" ht="15.75" customHeight="1">
      <c r="A824" s="10"/>
      <c r="B824" s="10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</row>
    <row r="825" spans="1:38" ht="15.75" customHeight="1">
      <c r="A825" s="10"/>
      <c r="B825" s="10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</row>
    <row r="826" spans="1:38" ht="15.75" customHeight="1">
      <c r="A826" s="10"/>
      <c r="B826" s="10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</row>
    <row r="827" spans="1:38" ht="15.75" customHeight="1">
      <c r="A827" s="10"/>
      <c r="B827" s="10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</row>
    <row r="828" spans="1:38" ht="15.75" customHeight="1">
      <c r="A828" s="10"/>
      <c r="B828" s="10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</row>
    <row r="829" spans="1:38" ht="15.75" customHeight="1">
      <c r="A829" s="10"/>
      <c r="B829" s="10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</row>
    <row r="830" spans="1:38" ht="15.75" customHeight="1">
      <c r="A830" s="10"/>
      <c r="B830" s="10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</row>
    <row r="831" spans="1:38" ht="15.75" customHeight="1">
      <c r="A831" s="10"/>
      <c r="B831" s="10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</row>
    <row r="832" spans="1:38" ht="15.75" customHeight="1">
      <c r="A832" s="10"/>
      <c r="B832" s="10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</row>
    <row r="833" spans="1:38" ht="15.75" customHeight="1">
      <c r="A833" s="10"/>
      <c r="B833" s="10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</row>
    <row r="834" spans="1:38" ht="15.75" customHeight="1">
      <c r="A834" s="10"/>
      <c r="B834" s="10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</row>
    <row r="835" spans="1:38" ht="15.75" customHeight="1">
      <c r="A835" s="10"/>
      <c r="B835" s="10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</row>
    <row r="836" spans="1:38" ht="15.75" customHeight="1">
      <c r="A836" s="10"/>
      <c r="B836" s="10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</row>
    <row r="837" spans="1:38" ht="15.75" customHeight="1">
      <c r="A837" s="10"/>
      <c r="B837" s="10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</row>
    <row r="838" spans="1:38" ht="15.75" customHeight="1">
      <c r="A838" s="10"/>
      <c r="B838" s="10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</row>
    <row r="839" spans="1:38" ht="15.75" customHeight="1">
      <c r="A839" s="10"/>
      <c r="B839" s="10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</row>
    <row r="840" spans="1:38" ht="15.75" customHeight="1">
      <c r="A840" s="10"/>
      <c r="B840" s="10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</row>
    <row r="841" spans="1:38" ht="15.75" customHeight="1">
      <c r="A841" s="10"/>
      <c r="B841" s="10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</row>
    <row r="842" spans="1:38" ht="15.75" customHeight="1">
      <c r="A842" s="10"/>
      <c r="B842" s="10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</row>
    <row r="843" spans="1:38" ht="15.75" customHeight="1">
      <c r="A843" s="10"/>
      <c r="B843" s="10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</row>
    <row r="844" spans="1:38" ht="15.75" customHeight="1">
      <c r="A844" s="10"/>
      <c r="B844" s="10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</row>
    <row r="845" spans="1:38" ht="15.75" customHeight="1">
      <c r="A845" s="10"/>
      <c r="B845" s="10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</row>
    <row r="846" spans="1:38" ht="15.75" customHeight="1">
      <c r="A846" s="10"/>
      <c r="B846" s="10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</row>
    <row r="847" spans="1:38" ht="15.75" customHeight="1">
      <c r="A847" s="10"/>
      <c r="B847" s="10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</row>
    <row r="848" spans="1:38" ht="15.75" customHeight="1">
      <c r="A848" s="10"/>
      <c r="B848" s="10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</row>
    <row r="849" spans="1:38" ht="15.75" customHeight="1">
      <c r="A849" s="10"/>
      <c r="B849" s="10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</row>
    <row r="850" spans="1:38" ht="15.75" customHeight="1">
      <c r="A850" s="10"/>
      <c r="B850" s="10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</row>
    <row r="851" spans="1:38" ht="15.75" customHeight="1">
      <c r="A851" s="10"/>
      <c r="B851" s="10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</row>
    <row r="852" spans="1:38" ht="15.75" customHeight="1">
      <c r="A852" s="10"/>
      <c r="B852" s="10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</row>
    <row r="853" spans="1:38" ht="15.75" customHeight="1">
      <c r="A853" s="10"/>
      <c r="B853" s="10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</row>
    <row r="854" spans="1:38" ht="15.75" customHeight="1">
      <c r="A854" s="10"/>
      <c r="B854" s="10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</row>
    <row r="855" spans="1:38" ht="15.75" customHeight="1">
      <c r="A855" s="10"/>
      <c r="B855" s="10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</row>
    <row r="856" spans="1:38" ht="15.75" customHeight="1">
      <c r="A856" s="10"/>
      <c r="B856" s="10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</row>
    <row r="857" spans="1:38" ht="15.75" customHeight="1">
      <c r="A857" s="10"/>
      <c r="B857" s="10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</row>
    <row r="858" spans="1:38" ht="15.75" customHeight="1">
      <c r="A858" s="10"/>
      <c r="B858" s="10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</row>
    <row r="859" spans="1:38" ht="15.75" customHeight="1">
      <c r="A859" s="10"/>
      <c r="B859" s="10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</row>
    <row r="860" spans="1:38" ht="15.75" customHeight="1">
      <c r="A860" s="10"/>
      <c r="B860" s="10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</row>
    <row r="861" spans="1:38" ht="15.75" customHeight="1">
      <c r="A861" s="10"/>
      <c r="B861" s="10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</row>
    <row r="862" spans="1:38" ht="15.75" customHeight="1">
      <c r="A862" s="10"/>
      <c r="B862" s="10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</row>
    <row r="863" spans="1:38" ht="15.75" customHeight="1">
      <c r="A863" s="10"/>
      <c r="B863" s="10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</row>
    <row r="864" spans="1:38" ht="15.75" customHeight="1">
      <c r="A864" s="10"/>
      <c r="B864" s="10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</row>
    <row r="865" spans="1:38" ht="15.75" customHeight="1">
      <c r="A865" s="10"/>
      <c r="B865" s="10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</row>
    <row r="866" spans="1:38" ht="15.75" customHeight="1">
      <c r="A866" s="10"/>
      <c r="B866" s="10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</row>
    <row r="867" spans="1:38" ht="15.75" customHeight="1">
      <c r="A867" s="10"/>
      <c r="B867" s="10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</row>
    <row r="868" spans="1:38" ht="15.75" customHeight="1">
      <c r="A868" s="10"/>
      <c r="B868" s="10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</row>
    <row r="869" spans="1:38" ht="15.75" customHeight="1">
      <c r="A869" s="10"/>
      <c r="B869" s="10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</row>
    <row r="870" spans="1:38" ht="15.75" customHeight="1">
      <c r="A870" s="10"/>
      <c r="B870" s="10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</row>
    <row r="871" spans="1:38" ht="15.75" customHeight="1">
      <c r="A871" s="10"/>
      <c r="B871" s="10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</row>
    <row r="872" spans="1:38" ht="15.75" customHeight="1">
      <c r="A872" s="10"/>
      <c r="B872" s="10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</row>
    <row r="873" spans="1:38" ht="15.75" customHeight="1">
      <c r="A873" s="10"/>
      <c r="B873" s="10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</row>
    <row r="874" spans="1:38" ht="15.75" customHeight="1">
      <c r="A874" s="10"/>
      <c r="B874" s="10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</row>
    <row r="875" spans="1:38" ht="15.75" customHeight="1">
      <c r="A875" s="10"/>
      <c r="B875" s="10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</row>
    <row r="876" spans="1:38" ht="15.75" customHeight="1">
      <c r="A876" s="10"/>
      <c r="B876" s="10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</row>
    <row r="877" spans="1:38" ht="15.75" customHeight="1">
      <c r="A877" s="10"/>
      <c r="B877" s="10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</row>
    <row r="878" spans="1:38" ht="15.75" customHeight="1">
      <c r="A878" s="10"/>
      <c r="B878" s="10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</row>
    <row r="879" spans="1:38" ht="15.75" customHeight="1">
      <c r="A879" s="10"/>
      <c r="B879" s="10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</row>
    <row r="880" spans="1:38" ht="15.75" customHeight="1">
      <c r="A880" s="10"/>
      <c r="B880" s="10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</row>
    <row r="881" spans="1:38" ht="15.75" customHeight="1">
      <c r="A881" s="10"/>
      <c r="B881" s="10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</row>
    <row r="882" spans="1:38" ht="15.75" customHeight="1">
      <c r="A882" s="10"/>
      <c r="B882" s="10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</row>
    <row r="883" spans="1:38" ht="15.75" customHeight="1">
      <c r="A883" s="10"/>
      <c r="B883" s="10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</row>
    <row r="884" spans="1:38" ht="15.75" customHeight="1">
      <c r="A884" s="10"/>
      <c r="B884" s="10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</row>
    <row r="885" spans="1:38" ht="15.75" customHeight="1">
      <c r="A885" s="10"/>
      <c r="B885" s="10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</row>
    <row r="886" spans="1:38" ht="15.75" customHeight="1">
      <c r="A886" s="10"/>
      <c r="B886" s="10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</row>
    <row r="887" spans="1:38" ht="15.75" customHeight="1">
      <c r="A887" s="10"/>
      <c r="B887" s="10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</row>
    <row r="888" spans="1:38" ht="15.75" customHeight="1">
      <c r="A888" s="10"/>
      <c r="B888" s="10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</row>
    <row r="889" spans="1:38" ht="15.75" customHeight="1">
      <c r="A889" s="10"/>
      <c r="B889" s="10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</row>
    <row r="890" spans="1:38" ht="15.75" customHeight="1">
      <c r="A890" s="10"/>
      <c r="B890" s="10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</row>
    <row r="891" spans="1:38" ht="15.75" customHeight="1">
      <c r="A891" s="10"/>
      <c r="B891" s="10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</row>
    <row r="892" spans="1:38" ht="15.75" customHeight="1">
      <c r="A892" s="10"/>
      <c r="B892" s="10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</row>
    <row r="893" spans="1:38" ht="15.75" customHeight="1">
      <c r="A893" s="10"/>
      <c r="B893" s="10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</row>
    <row r="894" spans="1:38" ht="15.75" customHeight="1">
      <c r="A894" s="10"/>
      <c r="B894" s="10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</row>
    <row r="895" spans="1:38" ht="15.75" customHeight="1">
      <c r="A895" s="10"/>
      <c r="B895" s="10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</row>
    <row r="896" spans="1:38" ht="15.75" customHeight="1">
      <c r="A896" s="10"/>
      <c r="B896" s="10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</row>
    <row r="897" spans="1:38" ht="15.75" customHeight="1">
      <c r="A897" s="10"/>
      <c r="B897" s="10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</row>
    <row r="898" spans="1:38" ht="15.75" customHeight="1">
      <c r="A898" s="10"/>
      <c r="B898" s="10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</row>
    <row r="899" spans="1:38" ht="15.75" customHeight="1">
      <c r="A899" s="10"/>
      <c r="B899" s="10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</row>
    <row r="900" spans="1:38" ht="15.75" customHeight="1">
      <c r="A900" s="10"/>
      <c r="B900" s="10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</row>
    <row r="901" spans="1:38" ht="15.75" customHeight="1">
      <c r="A901" s="10"/>
      <c r="B901" s="10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</row>
    <row r="902" spans="1:38" ht="15.75" customHeight="1">
      <c r="A902" s="10"/>
      <c r="B902" s="10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</row>
    <row r="903" spans="1:38" ht="15.75" customHeight="1">
      <c r="A903" s="10"/>
      <c r="B903" s="10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</row>
    <row r="904" spans="1:38" ht="15.75" customHeight="1">
      <c r="A904" s="10"/>
      <c r="B904" s="10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</row>
    <row r="905" spans="1:38" ht="15.75" customHeight="1">
      <c r="A905" s="10"/>
      <c r="B905" s="10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</row>
    <row r="906" spans="1:38" ht="15.75" customHeight="1">
      <c r="A906" s="10"/>
      <c r="B906" s="10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</row>
    <row r="907" spans="1:38" ht="15.75" customHeight="1">
      <c r="A907" s="10"/>
      <c r="B907" s="10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</row>
    <row r="908" spans="1:38" ht="15.75" customHeight="1">
      <c r="A908" s="10"/>
      <c r="B908" s="10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</row>
    <row r="909" spans="1:38" ht="15.75" customHeight="1">
      <c r="A909" s="10"/>
      <c r="B909" s="10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</row>
    <row r="910" spans="1:38" ht="15.75" customHeight="1">
      <c r="A910" s="10"/>
      <c r="B910" s="10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</row>
    <row r="911" spans="1:38" ht="15.75" customHeight="1">
      <c r="A911" s="10"/>
      <c r="B911" s="10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</row>
    <row r="912" spans="1:38" ht="15.75" customHeight="1">
      <c r="A912" s="10"/>
      <c r="B912" s="10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</row>
    <row r="913" spans="1:38" ht="15.75" customHeight="1">
      <c r="A913" s="10"/>
      <c r="B913" s="10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</row>
    <row r="914" spans="1:38" ht="15.75" customHeight="1">
      <c r="A914" s="10"/>
      <c r="B914" s="10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</row>
    <row r="915" spans="1:38" ht="15.75" customHeight="1">
      <c r="A915" s="10"/>
      <c r="B915" s="10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</row>
    <row r="916" spans="1:38" ht="15.75" customHeight="1">
      <c r="A916" s="10"/>
      <c r="B916" s="10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</row>
    <row r="917" spans="1:38" ht="15.75" customHeight="1">
      <c r="A917" s="10"/>
      <c r="B917" s="10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</row>
    <row r="918" spans="1:38" ht="15.75" customHeight="1">
      <c r="A918" s="10"/>
      <c r="B918" s="10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</row>
    <row r="919" spans="1:38" ht="15.75" customHeight="1">
      <c r="A919" s="10"/>
      <c r="B919" s="10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</row>
    <row r="920" spans="1:38" ht="15.75" customHeight="1">
      <c r="A920" s="10"/>
      <c r="B920" s="10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</row>
    <row r="921" spans="1:38" ht="15.75" customHeight="1">
      <c r="A921" s="10"/>
      <c r="B921" s="10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</row>
    <row r="922" spans="1:38" ht="15.75" customHeight="1">
      <c r="A922" s="10"/>
      <c r="B922" s="10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</row>
    <row r="923" spans="1:38" ht="15.75" customHeight="1">
      <c r="A923" s="10"/>
      <c r="B923" s="10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</row>
    <row r="924" spans="1:38" ht="15.75" customHeight="1">
      <c r="A924" s="10"/>
      <c r="B924" s="10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</row>
    <row r="925" spans="1:38" ht="15.75" customHeight="1">
      <c r="A925" s="10"/>
      <c r="B925" s="10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</row>
    <row r="926" spans="1:38" ht="15.75" customHeight="1">
      <c r="A926" s="10"/>
      <c r="B926" s="10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</row>
    <row r="927" spans="1:38" ht="15.75" customHeight="1">
      <c r="A927" s="10"/>
      <c r="B927" s="10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</row>
    <row r="928" spans="1:38" ht="15.75" customHeight="1">
      <c r="A928" s="10"/>
      <c r="B928" s="10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</row>
    <row r="929" spans="1:38" ht="15.75" customHeight="1">
      <c r="A929" s="10"/>
      <c r="B929" s="10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</row>
    <row r="930" spans="1:38" ht="15.75" customHeight="1">
      <c r="A930" s="10"/>
      <c r="B930" s="10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</row>
    <row r="931" spans="1:38" ht="15.75" customHeight="1">
      <c r="A931" s="10"/>
      <c r="B931" s="10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</row>
    <row r="932" spans="1:38" ht="15.75" customHeight="1">
      <c r="A932" s="10"/>
      <c r="B932" s="10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</row>
    <row r="933" spans="1:38" ht="15.75" customHeight="1">
      <c r="A933" s="10"/>
      <c r="B933" s="10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</row>
    <row r="934" spans="1:38" ht="15.75" customHeight="1">
      <c r="A934" s="10"/>
      <c r="B934" s="10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</row>
    <row r="935" spans="1:38" ht="15.75" customHeight="1">
      <c r="A935" s="10"/>
      <c r="B935" s="10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</row>
    <row r="936" spans="1:38" ht="15.75" customHeight="1">
      <c r="A936" s="10"/>
      <c r="B936" s="10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</row>
    <row r="937" spans="1:38" ht="15.75" customHeight="1">
      <c r="A937" s="10"/>
      <c r="B937" s="10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</row>
    <row r="938" spans="1:38" ht="15.75" customHeight="1">
      <c r="A938" s="10"/>
      <c r="B938" s="10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</row>
    <row r="939" spans="1:38" ht="15.75" customHeight="1">
      <c r="A939" s="10"/>
      <c r="B939" s="10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</row>
    <row r="940" spans="1:38" ht="15.75" customHeight="1">
      <c r="A940" s="10"/>
      <c r="B940" s="10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</row>
    <row r="941" spans="1:38" ht="15.75" customHeight="1">
      <c r="A941" s="10"/>
      <c r="B941" s="10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</row>
    <row r="942" spans="1:38" ht="15.75" customHeight="1">
      <c r="A942" s="10"/>
      <c r="B942" s="10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</row>
    <row r="943" spans="1:38" ht="15.75" customHeight="1">
      <c r="A943" s="10"/>
      <c r="B943" s="10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</row>
    <row r="944" spans="1:38" ht="15.75" customHeight="1">
      <c r="A944" s="10"/>
      <c r="B944" s="10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</row>
    <row r="945" spans="1:38" ht="15.75" customHeight="1">
      <c r="A945" s="10"/>
      <c r="B945" s="10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</row>
    <row r="946" spans="1:38" ht="15.75" customHeight="1">
      <c r="A946" s="10"/>
      <c r="B946" s="10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</row>
    <row r="947" spans="1:38" ht="15.75" customHeight="1">
      <c r="A947" s="10"/>
      <c r="B947" s="10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</row>
    <row r="948" spans="1:38" ht="15.75" customHeight="1">
      <c r="A948" s="10"/>
      <c r="B948" s="10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</row>
    <row r="949" spans="1:38" ht="15.75" customHeight="1">
      <c r="A949" s="10"/>
      <c r="B949" s="10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</row>
    <row r="950" spans="1:38" ht="15.75" customHeight="1">
      <c r="A950" s="10"/>
      <c r="B950" s="10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</row>
    <row r="951" spans="1:38" ht="15.75" customHeight="1">
      <c r="A951" s="10"/>
      <c r="B951" s="10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</row>
    <row r="952" spans="1:38" ht="15.75" customHeight="1">
      <c r="A952" s="10"/>
      <c r="B952" s="10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</row>
    <row r="953" spans="1:38" ht="15.75" customHeight="1">
      <c r="A953" s="10"/>
      <c r="B953" s="10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</row>
    <row r="954" spans="1:38" ht="15.75" customHeight="1">
      <c r="A954" s="10"/>
      <c r="B954" s="10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</row>
    <row r="955" spans="1:38" ht="15.75" customHeight="1">
      <c r="A955" s="10"/>
      <c r="B955" s="10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</row>
    <row r="956" spans="1:38" ht="15.75" customHeight="1">
      <c r="A956" s="10"/>
      <c r="B956" s="10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</row>
    <row r="957" spans="1:38" ht="15.75" customHeight="1">
      <c r="A957" s="10"/>
      <c r="B957" s="10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</row>
    <row r="958" spans="1:38" ht="15.75" customHeight="1">
      <c r="A958" s="10"/>
      <c r="B958" s="10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</row>
    <row r="959" spans="1:38" ht="15.75" customHeight="1">
      <c r="A959" s="10"/>
      <c r="B959" s="10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</row>
    <row r="960" spans="1:38" ht="15.75" customHeight="1">
      <c r="A960" s="10"/>
      <c r="B960" s="10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</row>
    <row r="961" spans="1:38" ht="15.75" customHeight="1">
      <c r="A961" s="10"/>
      <c r="B961" s="10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</row>
    <row r="962" spans="1:38" ht="15.75" customHeight="1">
      <c r="A962" s="10"/>
      <c r="B962" s="10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</row>
    <row r="963" spans="1:38" ht="15.75" customHeight="1">
      <c r="A963" s="10"/>
      <c r="B963" s="10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</row>
    <row r="964" spans="1:38" ht="15.75" customHeight="1">
      <c r="A964" s="10"/>
      <c r="B964" s="10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</row>
    <row r="965" spans="1:38" ht="15.75" customHeight="1">
      <c r="A965" s="10"/>
      <c r="B965" s="10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</row>
    <row r="966" spans="1:38" ht="15.75" customHeight="1">
      <c r="A966" s="10"/>
      <c r="B966" s="10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</row>
    <row r="967" spans="1:38" ht="15.75" customHeight="1">
      <c r="A967" s="10"/>
      <c r="B967" s="10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</row>
    <row r="968" spans="1:38" ht="15.75" customHeight="1">
      <c r="A968" s="10"/>
      <c r="B968" s="10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</row>
    <row r="969" spans="1:38" ht="15.75" customHeight="1">
      <c r="A969" s="10"/>
      <c r="B969" s="10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</row>
    <row r="970" spans="1:38" ht="15.75" customHeight="1">
      <c r="A970" s="10"/>
      <c r="B970" s="10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</row>
    <row r="971" spans="1:38" ht="15.75" customHeight="1">
      <c r="A971" s="10"/>
      <c r="B971" s="10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</row>
    <row r="972" spans="1:38" ht="15.75" customHeight="1">
      <c r="A972" s="10"/>
      <c r="B972" s="10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</row>
    <row r="973" spans="1:38" ht="15.75" customHeight="1">
      <c r="A973" s="10"/>
      <c r="B973" s="10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</row>
    <row r="974" spans="1:38" ht="15.75" customHeight="1">
      <c r="A974" s="10"/>
      <c r="B974" s="10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</row>
    <row r="975" spans="1:38" ht="15.75" customHeight="1">
      <c r="A975" s="10"/>
      <c r="B975" s="10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</row>
    <row r="976" spans="1:38" ht="15.75" customHeight="1">
      <c r="A976" s="10"/>
      <c r="B976" s="10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</row>
    <row r="977" spans="1:38" ht="15.75" customHeight="1">
      <c r="A977" s="10"/>
      <c r="B977" s="10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</row>
    <row r="978" spans="1:38" ht="15.75" customHeight="1">
      <c r="A978" s="10"/>
      <c r="B978" s="10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</row>
    <row r="979" spans="1:38" ht="15.75" customHeight="1">
      <c r="A979" s="10"/>
      <c r="B979" s="10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</row>
    <row r="980" spans="1:38" ht="15.75" customHeight="1">
      <c r="A980" s="10"/>
      <c r="B980" s="10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</row>
    <row r="981" spans="1:38" ht="15.75" customHeight="1">
      <c r="A981" s="10"/>
      <c r="B981" s="10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</row>
    <row r="982" spans="1:38" ht="15.75" customHeight="1">
      <c r="A982" s="10"/>
      <c r="B982" s="10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</row>
    <row r="983" spans="1:38" ht="15.75" customHeight="1">
      <c r="A983" s="10"/>
      <c r="B983" s="10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</row>
    <row r="984" spans="1:38" ht="15.75" customHeight="1">
      <c r="A984" s="10"/>
      <c r="B984" s="10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</row>
    <row r="985" spans="1:38" ht="15.75" customHeight="1">
      <c r="A985" s="10"/>
      <c r="B985" s="10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</row>
    <row r="986" spans="1:38" ht="15.75" customHeight="1">
      <c r="A986" s="10"/>
      <c r="B986" s="10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</row>
    <row r="987" spans="1:38" ht="15.75" customHeight="1">
      <c r="A987" s="10"/>
      <c r="B987" s="10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</row>
    <row r="988" spans="1:38" ht="15.75" customHeight="1">
      <c r="A988" s="10"/>
      <c r="B988" s="10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</row>
    <row r="989" spans="1:38" ht="15.75" customHeight="1">
      <c r="A989" s="10"/>
      <c r="B989" s="10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</row>
    <row r="990" spans="1:38" ht="15.75" customHeight="1">
      <c r="A990" s="10"/>
      <c r="B990" s="10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</row>
    <row r="991" spans="1:38" ht="15.75" customHeight="1">
      <c r="A991" s="10"/>
      <c r="B991" s="10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</row>
    <row r="992" spans="1:38" ht="15.75" customHeight="1">
      <c r="A992" s="10"/>
      <c r="B992" s="10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</row>
    <row r="993" spans="1:38" ht="15.75" customHeight="1">
      <c r="A993" s="10"/>
      <c r="B993" s="10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</row>
    <row r="994" spans="1:38" ht="15.75" customHeight="1">
      <c r="A994" s="10"/>
      <c r="B994" s="10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</row>
    <row r="995" spans="1:38" ht="15.75" customHeight="1">
      <c r="A995" s="10"/>
      <c r="B995" s="10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</row>
    <row r="996" spans="1:38" ht="15.75" customHeight="1">
      <c r="A996" s="10"/>
      <c r="B996" s="10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</row>
    <row r="997" spans="1:38" ht="15.75" customHeight="1">
      <c r="A997" s="10"/>
      <c r="B997" s="10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</row>
    <row r="998" spans="1:38" ht="15.75" customHeight="1">
      <c r="A998" s="10"/>
      <c r="B998" s="10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</row>
    <row r="999" spans="1:38" ht="15.75" customHeight="1">
      <c r="A999" s="10"/>
      <c r="B999" s="10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</row>
    <row r="1000" spans="1:38" ht="15.75" customHeight="1">
      <c r="A1000" s="10"/>
      <c r="B1000" s="10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</row>
  </sheetData>
  <autoFilter ref="A1:X97" xr:uid="{00000000-0009-0000-0000-000005000000}"/>
  <mergeCells count="9">
    <mergeCell ref="Y5:Y7"/>
    <mergeCell ref="M6:P6"/>
    <mergeCell ref="Q6:T6"/>
    <mergeCell ref="U6:X6"/>
    <mergeCell ref="A97:B97"/>
    <mergeCell ref="R99:R100"/>
    <mergeCell ref="W1:X1"/>
    <mergeCell ref="C5:G5"/>
    <mergeCell ref="H5:X5"/>
  </mergeCells>
  <pageMargins left="0.2" right="0.2" top="0.25" bottom="0.2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000"/>
  <sheetViews>
    <sheetView topLeftCell="H1" workbookViewId="0">
      <pane ySplit="8" topLeftCell="A48" activePane="bottomLeft" state="frozen"/>
      <selection pane="bottomLeft" activeCell="A53" sqref="A53:Y53"/>
    </sheetView>
  </sheetViews>
  <sheetFormatPr defaultColWidth="14.42578125" defaultRowHeight="15" customHeight="1"/>
  <cols>
    <col min="1" max="1" width="4.85546875" style="145" customWidth="1"/>
    <col min="2" max="2" width="19.7109375" style="145" customWidth="1"/>
    <col min="3" max="3" width="10.28515625" style="168" customWidth="1"/>
    <col min="4" max="8" width="8.42578125" style="168" customWidth="1"/>
    <col min="9" max="9" width="11" style="168" customWidth="1"/>
    <col min="10" max="24" width="8.42578125" style="168" customWidth="1"/>
    <col min="25" max="25" width="8.7109375" style="168" customWidth="1"/>
    <col min="26" max="38" width="8.7109375" style="145" customWidth="1"/>
    <col min="39" max="16384" width="14.42578125" style="145"/>
  </cols>
  <sheetData>
    <row r="1" spans="1:38" ht="18.75" customHeight="1">
      <c r="A1" s="1"/>
      <c r="B1" s="2"/>
      <c r="C1" s="54"/>
      <c r="D1" s="54"/>
      <c r="E1" s="54"/>
      <c r="F1" s="54"/>
      <c r="G1" s="54"/>
      <c r="H1" s="54"/>
      <c r="I1" s="77"/>
      <c r="J1" s="77"/>
      <c r="K1" s="77"/>
      <c r="L1" s="77"/>
      <c r="M1" s="54"/>
      <c r="N1" s="54"/>
      <c r="O1" s="54"/>
      <c r="P1" s="54"/>
      <c r="Q1" s="54"/>
      <c r="R1" s="54"/>
      <c r="S1" s="54"/>
      <c r="T1" s="54"/>
      <c r="U1" s="54"/>
      <c r="V1" s="54"/>
      <c r="W1" s="82" t="s">
        <v>0</v>
      </c>
      <c r="X1" s="144"/>
      <c r="Y1" s="5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4"/>
    </row>
    <row r="2" spans="1:38" ht="18.75" customHeight="1">
      <c r="A2" s="60" t="s">
        <v>92</v>
      </c>
      <c r="B2" s="60"/>
      <c r="C2" s="84"/>
      <c r="D2" s="84"/>
      <c r="E2" s="84"/>
      <c r="F2" s="84"/>
      <c r="G2" s="84"/>
      <c r="H2" s="84"/>
      <c r="I2" s="85"/>
      <c r="J2" s="85"/>
      <c r="K2" s="85"/>
      <c r="L2" s="85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4"/>
    </row>
    <row r="3" spans="1:38" ht="18.75" customHeight="1">
      <c r="A3" s="5" t="s">
        <v>85</v>
      </c>
      <c r="B3" s="5"/>
      <c r="C3" s="86"/>
      <c r="D3" s="86"/>
      <c r="E3" s="86"/>
      <c r="F3" s="86"/>
      <c r="G3" s="86"/>
      <c r="H3" s="86"/>
      <c r="I3" s="87"/>
      <c r="J3" s="87"/>
      <c r="K3" s="87"/>
      <c r="L3" s="87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4"/>
    </row>
    <row r="4" spans="1:38" ht="18.75" customHeight="1">
      <c r="A4" s="1"/>
      <c r="B4" s="2"/>
      <c r="C4" s="54"/>
      <c r="D4" s="54"/>
      <c r="E4" s="54"/>
      <c r="F4" s="54"/>
      <c r="G4" s="54"/>
      <c r="H4" s="54"/>
      <c r="I4" s="77"/>
      <c r="J4" s="77"/>
      <c r="K4" s="77"/>
      <c r="L4" s="77"/>
      <c r="M4" s="54"/>
      <c r="N4" s="54"/>
      <c r="O4" s="54"/>
      <c r="P4" s="54"/>
      <c r="Q4" s="54"/>
      <c r="R4" s="54"/>
      <c r="S4" s="54"/>
      <c r="T4" s="54"/>
      <c r="U4" s="54"/>
      <c r="V4" s="88" t="s">
        <v>1</v>
      </c>
      <c r="W4" s="88"/>
      <c r="X4" s="88"/>
      <c r="Y4" s="8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4"/>
    </row>
    <row r="5" spans="1:38" ht="28.5" customHeight="1">
      <c r="A5" s="6" t="s">
        <v>2</v>
      </c>
      <c r="B5" s="6" t="s">
        <v>3</v>
      </c>
      <c r="C5" s="89" t="s">
        <v>4</v>
      </c>
      <c r="D5" s="146"/>
      <c r="E5" s="146"/>
      <c r="F5" s="146"/>
      <c r="G5" s="147"/>
      <c r="H5" s="89" t="s">
        <v>5</v>
      </c>
      <c r="I5" s="92"/>
      <c r="J5" s="92"/>
      <c r="K5" s="92"/>
      <c r="L5" s="92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7"/>
      <c r="Y5" s="93" t="s">
        <v>88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9"/>
    </row>
    <row r="6" spans="1:38" ht="28.5" customHeight="1">
      <c r="A6" s="10"/>
      <c r="B6" s="10"/>
      <c r="C6" s="94" t="s">
        <v>7</v>
      </c>
      <c r="D6" s="95" t="s">
        <v>8</v>
      </c>
      <c r="E6" s="95" t="s">
        <v>9</v>
      </c>
      <c r="F6" s="96" t="s">
        <v>10</v>
      </c>
      <c r="G6" s="96" t="s">
        <v>11</v>
      </c>
      <c r="H6" s="97" t="s">
        <v>12</v>
      </c>
      <c r="I6" s="98"/>
      <c r="J6" s="98"/>
      <c r="K6" s="98"/>
      <c r="L6" s="98"/>
      <c r="M6" s="99" t="s">
        <v>13</v>
      </c>
      <c r="N6" s="146"/>
      <c r="O6" s="146"/>
      <c r="P6" s="147"/>
      <c r="Q6" s="99" t="s">
        <v>14</v>
      </c>
      <c r="R6" s="146"/>
      <c r="S6" s="146"/>
      <c r="T6" s="147"/>
      <c r="U6" s="99" t="s">
        <v>15</v>
      </c>
      <c r="V6" s="146"/>
      <c r="W6" s="146"/>
      <c r="X6" s="147"/>
      <c r="Y6" s="148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9"/>
    </row>
    <row r="7" spans="1:38" ht="33.75" customHeight="1">
      <c r="A7" s="10"/>
      <c r="B7" s="10"/>
      <c r="C7" s="101"/>
      <c r="D7" s="102"/>
      <c r="E7" s="102"/>
      <c r="F7" s="103"/>
      <c r="G7" s="103"/>
      <c r="H7" s="104"/>
      <c r="I7" s="95" t="s">
        <v>16</v>
      </c>
      <c r="J7" s="95" t="s">
        <v>9</v>
      </c>
      <c r="K7" s="95" t="s">
        <v>10</v>
      </c>
      <c r="L7" s="95" t="s">
        <v>11</v>
      </c>
      <c r="M7" s="95" t="s">
        <v>16</v>
      </c>
      <c r="N7" s="95" t="s">
        <v>9</v>
      </c>
      <c r="O7" s="95" t="s">
        <v>10</v>
      </c>
      <c r="P7" s="95" t="s">
        <v>11</v>
      </c>
      <c r="Q7" s="95" t="s">
        <v>16</v>
      </c>
      <c r="R7" s="95" t="s">
        <v>9</v>
      </c>
      <c r="S7" s="95" t="s">
        <v>10</v>
      </c>
      <c r="T7" s="95" t="s">
        <v>11</v>
      </c>
      <c r="U7" s="95" t="s">
        <v>17</v>
      </c>
      <c r="V7" s="95" t="s">
        <v>9</v>
      </c>
      <c r="W7" s="95" t="s">
        <v>18</v>
      </c>
      <c r="X7" s="95" t="s">
        <v>11</v>
      </c>
      <c r="Y7" s="149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  <c r="AL7" s="13"/>
    </row>
    <row r="8" spans="1:38" ht="18.75" customHeight="1">
      <c r="A8" s="192" t="s">
        <v>19</v>
      </c>
      <c r="B8" s="192" t="s">
        <v>20</v>
      </c>
      <c r="C8" s="193">
        <f>SUM(D8:G8)</f>
        <v>764137.647</v>
      </c>
      <c r="D8" s="194">
        <f t="shared" ref="D8:G8" si="0">SUM(D9:D22)</f>
        <v>665825.97499999998</v>
      </c>
      <c r="E8" s="194">
        <f t="shared" si="0"/>
        <v>43965.149999999994</v>
      </c>
      <c r="F8" s="194">
        <f t="shared" si="0"/>
        <v>3641</v>
      </c>
      <c r="G8" s="194">
        <f t="shared" si="0"/>
        <v>50705.521999999997</v>
      </c>
      <c r="H8" s="194">
        <f>SUM(M8:X8)</f>
        <v>213296.20099999997</v>
      </c>
      <c r="I8" s="194">
        <f t="shared" ref="I8:L8" si="1">SUM(I9:I22)</f>
        <v>188923.07</v>
      </c>
      <c r="J8" s="194">
        <f t="shared" si="1"/>
        <v>11986</v>
      </c>
      <c r="K8" s="194">
        <f t="shared" si="1"/>
        <v>4556.0410000000002</v>
      </c>
      <c r="L8" s="194">
        <f t="shared" si="1"/>
        <v>7831.09</v>
      </c>
      <c r="M8" s="194">
        <f t="shared" ref="M8:X8" si="2">SUM(M9:M22)</f>
        <v>71511.892999999996</v>
      </c>
      <c r="N8" s="194">
        <f t="shared" si="2"/>
        <v>2109</v>
      </c>
      <c r="O8" s="194">
        <f t="shared" si="2"/>
        <v>2312</v>
      </c>
      <c r="P8" s="194">
        <f t="shared" si="2"/>
        <v>546</v>
      </c>
      <c r="Q8" s="194">
        <f t="shared" si="2"/>
        <v>80952</v>
      </c>
      <c r="R8" s="194">
        <f t="shared" si="2"/>
        <v>0</v>
      </c>
      <c r="S8" s="194">
        <f t="shared" si="2"/>
        <v>200</v>
      </c>
      <c r="T8" s="194">
        <f t="shared" si="2"/>
        <v>171.09</v>
      </c>
      <c r="U8" s="194">
        <f t="shared" si="2"/>
        <v>36459.176999999996</v>
      </c>
      <c r="V8" s="194">
        <f t="shared" si="2"/>
        <v>9877</v>
      </c>
      <c r="W8" s="194">
        <f t="shared" si="2"/>
        <v>2044.0409999999999</v>
      </c>
      <c r="X8" s="194">
        <f t="shared" si="2"/>
        <v>7114</v>
      </c>
      <c r="Y8" s="195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2"/>
      <c r="AL8" s="13"/>
    </row>
    <row r="9" spans="1:38" ht="18.75" customHeight="1">
      <c r="A9" s="14">
        <v>1</v>
      </c>
      <c r="B9" s="4" t="s">
        <v>21</v>
      </c>
      <c r="C9" s="109">
        <v>36.049999999999997</v>
      </c>
      <c r="D9" s="110">
        <v>31.648</v>
      </c>
      <c r="E9" s="110">
        <v>4.3170000000000002</v>
      </c>
      <c r="F9" s="110">
        <v>85</v>
      </c>
      <c r="G9" s="110">
        <v>0</v>
      </c>
      <c r="H9" s="109">
        <v>11.564</v>
      </c>
      <c r="I9" s="109">
        <f>M9+Q9+U9</f>
        <v>10.615</v>
      </c>
      <c r="J9" s="109">
        <f>N9+R9+V9</f>
        <v>949</v>
      </c>
      <c r="K9" s="109">
        <f>O9+S9+W9</f>
        <v>0</v>
      </c>
      <c r="L9" s="109">
        <f>P9+T9+X9</f>
        <v>0</v>
      </c>
      <c r="M9" s="110">
        <v>9.5340000000000007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1.081</v>
      </c>
      <c r="V9" s="110">
        <v>949</v>
      </c>
      <c r="W9" s="110">
        <v>0</v>
      </c>
      <c r="X9" s="110">
        <v>0</v>
      </c>
      <c r="Y9" s="11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4"/>
    </row>
    <row r="10" spans="1:38" ht="18.75" customHeight="1">
      <c r="A10" s="150">
        <v>2</v>
      </c>
      <c r="B10" s="151" t="s">
        <v>22</v>
      </c>
      <c r="C10" s="152">
        <v>5297</v>
      </c>
      <c r="D10" s="153">
        <v>5297</v>
      </c>
      <c r="E10" s="153">
        <v>0</v>
      </c>
      <c r="F10" s="153">
        <v>1030</v>
      </c>
      <c r="G10" s="153">
        <v>0</v>
      </c>
      <c r="H10" s="152">
        <v>28177</v>
      </c>
      <c r="I10" s="109">
        <f t="shared" ref="I10:I73" si="3">M10+Q10+U10</f>
        <v>28177</v>
      </c>
      <c r="J10" s="109">
        <f t="shared" ref="J10:J73" si="4">N10+R10+V10</f>
        <v>0</v>
      </c>
      <c r="K10" s="109">
        <f t="shared" ref="K10:K73" si="5">O10+S10+W10</f>
        <v>0</v>
      </c>
      <c r="L10" s="109">
        <f t="shared" ref="L10:L73" si="6">P10+T10+X10</f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22229</v>
      </c>
      <c r="R10" s="153">
        <v>0</v>
      </c>
      <c r="S10" s="153">
        <v>0</v>
      </c>
      <c r="T10" s="153">
        <v>0</v>
      </c>
      <c r="U10" s="153">
        <v>5948</v>
      </c>
      <c r="V10" s="153">
        <v>0</v>
      </c>
      <c r="W10" s="153">
        <v>0</v>
      </c>
      <c r="X10" s="153">
        <v>0</v>
      </c>
      <c r="Y10" s="153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1"/>
      <c r="AL10" s="151"/>
    </row>
    <row r="11" spans="1:38" ht="18.75" customHeight="1">
      <c r="A11" s="14">
        <v>3</v>
      </c>
      <c r="B11" s="4" t="s">
        <v>23</v>
      </c>
      <c r="C11" s="111">
        <f>SUM(D11:G11)</f>
        <v>61886</v>
      </c>
      <c r="D11" s="112">
        <v>58770</v>
      </c>
      <c r="E11" s="112">
        <v>3116</v>
      </c>
      <c r="F11" s="112">
        <v>0</v>
      </c>
      <c r="G11" s="112">
        <v>0</v>
      </c>
      <c r="H11" s="111">
        <f>SUM(M11:X11)</f>
        <v>37627</v>
      </c>
      <c r="I11" s="109">
        <f t="shared" si="3"/>
        <v>32960</v>
      </c>
      <c r="J11" s="109">
        <f t="shared" si="4"/>
        <v>4667</v>
      </c>
      <c r="K11" s="109">
        <f t="shared" si="5"/>
        <v>0</v>
      </c>
      <c r="L11" s="109">
        <f t="shared" si="6"/>
        <v>0</v>
      </c>
      <c r="M11" s="112">
        <v>16300</v>
      </c>
      <c r="N11" s="112">
        <v>0</v>
      </c>
      <c r="O11" s="112">
        <v>0</v>
      </c>
      <c r="P11" s="112">
        <v>0</v>
      </c>
      <c r="Q11" s="112">
        <v>8172</v>
      </c>
      <c r="R11" s="112">
        <v>0</v>
      </c>
      <c r="S11" s="112">
        <v>0</v>
      </c>
      <c r="T11" s="112">
        <v>0</v>
      </c>
      <c r="U11" s="112">
        <v>8488</v>
      </c>
      <c r="V11" s="112">
        <v>4667</v>
      </c>
      <c r="W11" s="112">
        <v>0</v>
      </c>
      <c r="X11" s="112">
        <v>0</v>
      </c>
      <c r="Y11" s="11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4"/>
    </row>
    <row r="12" spans="1:38" ht="18.75" customHeight="1">
      <c r="A12" s="14">
        <v>4</v>
      </c>
      <c r="B12" s="4" t="s">
        <v>24</v>
      </c>
      <c r="C12" s="155">
        <v>55134</v>
      </c>
      <c r="D12" s="156">
        <v>40263</v>
      </c>
      <c r="E12" s="156">
        <v>5349</v>
      </c>
      <c r="F12" s="156">
        <v>626</v>
      </c>
      <c r="G12" s="156">
        <v>8896</v>
      </c>
      <c r="H12" s="156">
        <v>23761</v>
      </c>
      <c r="I12" s="109">
        <f t="shared" si="3"/>
        <v>19444</v>
      </c>
      <c r="J12" s="109">
        <f t="shared" si="4"/>
        <v>1729</v>
      </c>
      <c r="K12" s="109">
        <f t="shared" si="5"/>
        <v>696</v>
      </c>
      <c r="L12" s="109">
        <f t="shared" si="6"/>
        <v>1892</v>
      </c>
      <c r="M12" s="156">
        <v>2493</v>
      </c>
      <c r="N12" s="156">
        <v>225</v>
      </c>
      <c r="O12" s="156">
        <v>285</v>
      </c>
      <c r="P12" s="156">
        <v>0</v>
      </c>
      <c r="Q12" s="156">
        <v>14421</v>
      </c>
      <c r="R12" s="156">
        <v>0</v>
      </c>
      <c r="S12" s="156">
        <v>0</v>
      </c>
      <c r="T12" s="156">
        <v>0</v>
      </c>
      <c r="U12" s="156">
        <v>2530</v>
      </c>
      <c r="V12" s="156">
        <v>1504</v>
      </c>
      <c r="W12" s="156">
        <v>411</v>
      </c>
      <c r="X12" s="156">
        <v>1892</v>
      </c>
      <c r="Y12" s="11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4"/>
    </row>
    <row r="13" spans="1:38" ht="18.75" customHeight="1">
      <c r="A13" s="14">
        <v>5</v>
      </c>
      <c r="B13" s="4" t="s">
        <v>25</v>
      </c>
      <c r="C13" s="111">
        <f t="shared" ref="C13:C14" si="7">SUM(D13:G13)</f>
        <v>52541</v>
      </c>
      <c r="D13" s="115">
        <v>37537</v>
      </c>
      <c r="E13" s="116">
        <v>4103</v>
      </c>
      <c r="F13" s="116">
        <v>469</v>
      </c>
      <c r="G13" s="116">
        <v>10432</v>
      </c>
      <c r="H13" s="111">
        <f t="shared" ref="H13:H17" si="8">SUM(M13:X13)</f>
        <v>7421</v>
      </c>
      <c r="I13" s="109">
        <f t="shared" si="3"/>
        <v>3588</v>
      </c>
      <c r="J13" s="109">
        <f t="shared" si="4"/>
        <v>741</v>
      </c>
      <c r="K13" s="109">
        <f t="shared" si="5"/>
        <v>576</v>
      </c>
      <c r="L13" s="109">
        <f t="shared" si="6"/>
        <v>2516</v>
      </c>
      <c r="M13" s="115">
        <v>1886</v>
      </c>
      <c r="N13" s="116">
        <v>470</v>
      </c>
      <c r="O13" s="116">
        <v>28</v>
      </c>
      <c r="P13" s="116">
        <v>258</v>
      </c>
      <c r="Q13" s="116">
        <v>0</v>
      </c>
      <c r="R13" s="116">
        <v>0</v>
      </c>
      <c r="S13" s="116">
        <v>0</v>
      </c>
      <c r="T13" s="116">
        <v>0</v>
      </c>
      <c r="U13" s="116">
        <v>1702</v>
      </c>
      <c r="V13" s="116">
        <v>271</v>
      </c>
      <c r="W13" s="116">
        <v>548</v>
      </c>
      <c r="X13" s="116">
        <v>2258</v>
      </c>
      <c r="Y13" s="11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4"/>
    </row>
    <row r="14" spans="1:38" ht="18.75" customHeight="1">
      <c r="A14" s="14">
        <v>6</v>
      </c>
      <c r="B14" s="4" t="s">
        <v>26</v>
      </c>
      <c r="C14" s="111">
        <f t="shared" si="7"/>
        <v>26824</v>
      </c>
      <c r="D14" s="112">
        <v>26824</v>
      </c>
      <c r="E14" s="112"/>
      <c r="F14" s="112"/>
      <c r="G14" s="112"/>
      <c r="H14" s="111">
        <f t="shared" si="8"/>
        <v>9681</v>
      </c>
      <c r="I14" s="109">
        <f t="shared" si="3"/>
        <v>9681</v>
      </c>
      <c r="J14" s="109">
        <f t="shared" si="4"/>
        <v>0</v>
      </c>
      <c r="K14" s="109">
        <f t="shared" si="5"/>
        <v>0</v>
      </c>
      <c r="L14" s="109">
        <f t="shared" si="6"/>
        <v>0</v>
      </c>
      <c r="M14" s="112"/>
      <c r="N14" s="112"/>
      <c r="O14" s="112"/>
      <c r="P14" s="112"/>
      <c r="Q14" s="112">
        <v>9318</v>
      </c>
      <c r="R14" s="112"/>
      <c r="S14" s="112"/>
      <c r="T14" s="112"/>
      <c r="U14" s="112">
        <v>363</v>
      </c>
      <c r="V14" s="112"/>
      <c r="W14" s="112"/>
      <c r="X14" s="112"/>
      <c r="Y14" s="11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4"/>
    </row>
    <row r="15" spans="1:38" ht="18.75" customHeight="1">
      <c r="A15" s="43">
        <v>7</v>
      </c>
      <c r="B15" s="44" t="s">
        <v>27</v>
      </c>
      <c r="C15" s="157">
        <v>31038</v>
      </c>
      <c r="D15" s="158">
        <v>27877</v>
      </c>
      <c r="E15" s="158">
        <v>3161</v>
      </c>
      <c r="F15" s="158"/>
      <c r="G15" s="158"/>
      <c r="H15" s="117">
        <f t="shared" si="8"/>
        <v>5915</v>
      </c>
      <c r="I15" s="109">
        <f t="shared" si="3"/>
        <v>4995</v>
      </c>
      <c r="J15" s="109">
        <f t="shared" si="4"/>
        <v>920</v>
      </c>
      <c r="K15" s="109">
        <f t="shared" si="5"/>
        <v>0</v>
      </c>
      <c r="L15" s="109">
        <f t="shared" si="6"/>
        <v>0</v>
      </c>
      <c r="M15" s="117">
        <v>3960</v>
      </c>
      <c r="N15" s="117">
        <v>720</v>
      </c>
      <c r="O15" s="117"/>
      <c r="P15" s="117"/>
      <c r="Q15" s="117"/>
      <c r="R15" s="117"/>
      <c r="S15" s="117"/>
      <c r="T15" s="117"/>
      <c r="U15" s="117">
        <v>1035</v>
      </c>
      <c r="V15" s="117">
        <v>200</v>
      </c>
      <c r="W15" s="117"/>
      <c r="X15" s="117"/>
      <c r="Y15" s="11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8"/>
      <c r="AL15" s="44"/>
    </row>
    <row r="16" spans="1:38" ht="18.75" customHeight="1">
      <c r="A16" s="14">
        <v>8</v>
      </c>
      <c r="B16" s="4" t="s">
        <v>28</v>
      </c>
      <c r="C16" s="111">
        <f t="shared" ref="C16:C17" si="9">SUM(D16:G16)</f>
        <v>220002</v>
      </c>
      <c r="D16" s="112">
        <v>174609</v>
      </c>
      <c r="E16" s="112">
        <v>14118</v>
      </c>
      <c r="F16" s="112">
        <v>70</v>
      </c>
      <c r="G16" s="112">
        <v>31205</v>
      </c>
      <c r="H16" s="111">
        <f t="shared" si="8"/>
        <v>22659</v>
      </c>
      <c r="I16" s="109">
        <f t="shared" si="3"/>
        <v>20284</v>
      </c>
      <c r="J16" s="109">
        <f t="shared" si="4"/>
        <v>909</v>
      </c>
      <c r="K16" s="109">
        <f t="shared" si="5"/>
        <v>133</v>
      </c>
      <c r="L16" s="109">
        <f t="shared" si="6"/>
        <v>1333</v>
      </c>
      <c r="M16" s="112">
        <v>4113</v>
      </c>
      <c r="N16" s="112">
        <v>108</v>
      </c>
      <c r="O16" s="112">
        <v>0</v>
      </c>
      <c r="P16" s="112">
        <v>180</v>
      </c>
      <c r="Q16" s="112">
        <v>416</v>
      </c>
      <c r="R16" s="112">
        <v>0</v>
      </c>
      <c r="S16" s="112">
        <v>0</v>
      </c>
      <c r="T16" s="112">
        <v>170</v>
      </c>
      <c r="U16" s="112">
        <v>15755</v>
      </c>
      <c r="V16" s="112">
        <v>801</v>
      </c>
      <c r="W16" s="112">
        <v>133</v>
      </c>
      <c r="X16" s="112">
        <v>983</v>
      </c>
      <c r="Y16" s="11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3"/>
      <c r="AL16" s="4"/>
    </row>
    <row r="17" spans="1:38" ht="18.75" customHeight="1">
      <c r="A17" s="14">
        <v>9</v>
      </c>
      <c r="B17" s="4" t="s">
        <v>29</v>
      </c>
      <c r="C17" s="111">
        <f t="shared" si="9"/>
        <v>115354</v>
      </c>
      <c r="D17" s="159">
        <v>109540</v>
      </c>
      <c r="E17" s="153">
        <v>5814</v>
      </c>
      <c r="F17" s="112"/>
      <c r="G17" s="112"/>
      <c r="H17" s="111">
        <f t="shared" si="8"/>
        <v>35628</v>
      </c>
      <c r="I17" s="109">
        <f t="shared" si="3"/>
        <v>32860</v>
      </c>
      <c r="J17" s="109">
        <f t="shared" si="4"/>
        <v>0</v>
      </c>
      <c r="K17" s="109">
        <f t="shared" si="5"/>
        <v>2768</v>
      </c>
      <c r="L17" s="109">
        <f t="shared" si="6"/>
        <v>0</v>
      </c>
      <c r="M17" s="112">
        <v>32860</v>
      </c>
      <c r="N17" s="112"/>
      <c r="O17" s="112">
        <v>1776</v>
      </c>
      <c r="P17" s="112">
        <v>0</v>
      </c>
      <c r="Q17" s="112"/>
      <c r="R17" s="112"/>
      <c r="S17" s="112">
        <v>124</v>
      </c>
      <c r="T17" s="112">
        <v>0</v>
      </c>
      <c r="U17" s="112"/>
      <c r="V17" s="112"/>
      <c r="W17" s="112">
        <v>868</v>
      </c>
      <c r="X17" s="112">
        <v>0</v>
      </c>
      <c r="Y17" s="11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"/>
      <c r="AL17" s="4"/>
    </row>
    <row r="18" spans="1:38" ht="18.75" customHeight="1">
      <c r="A18" s="14">
        <v>10</v>
      </c>
      <c r="B18" s="4" t="s">
        <v>30</v>
      </c>
      <c r="C18" s="160">
        <v>129.983</v>
      </c>
      <c r="D18" s="161">
        <v>58.744</v>
      </c>
      <c r="E18" s="161">
        <v>68.19</v>
      </c>
      <c r="F18" s="161">
        <v>527</v>
      </c>
      <c r="G18" s="161">
        <v>2.5219999999999998</v>
      </c>
      <c r="H18" s="161">
        <v>7.89</v>
      </c>
      <c r="I18" s="109">
        <f t="shared" si="3"/>
        <v>4.7409999999999997</v>
      </c>
      <c r="J18" s="109">
        <f t="shared" si="4"/>
        <v>1345</v>
      </c>
      <c r="K18" s="109">
        <f t="shared" si="5"/>
        <v>115.041</v>
      </c>
      <c r="L18" s="109">
        <f t="shared" si="6"/>
        <v>650</v>
      </c>
      <c r="M18" s="161">
        <v>1.359</v>
      </c>
      <c r="N18" s="161">
        <v>368</v>
      </c>
      <c r="O18" s="161">
        <v>114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3.3820000000000001</v>
      </c>
      <c r="V18" s="161">
        <v>977</v>
      </c>
      <c r="W18" s="161">
        <v>1.0409999999999999</v>
      </c>
      <c r="X18" s="161">
        <v>650</v>
      </c>
      <c r="Y18" s="11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  <c r="AL18" s="4"/>
    </row>
    <row r="19" spans="1:38" ht="18.75" customHeight="1">
      <c r="A19" s="14">
        <v>11</v>
      </c>
      <c r="B19" s="4" t="s">
        <v>31</v>
      </c>
      <c r="C19" s="111">
        <f t="shared" ref="C19:C20" si="10">SUM(D19:G19)</f>
        <v>70630</v>
      </c>
      <c r="D19" s="112">
        <v>65213</v>
      </c>
      <c r="E19" s="112">
        <v>4658</v>
      </c>
      <c r="F19" s="112">
        <v>759</v>
      </c>
      <c r="G19" s="112"/>
      <c r="H19" s="111">
        <f t="shared" ref="H19:H20" si="11">SUM(M19:X19)</f>
        <v>2137</v>
      </c>
      <c r="I19" s="109">
        <f t="shared" si="3"/>
        <v>2137</v>
      </c>
      <c r="J19" s="109">
        <f t="shared" si="4"/>
        <v>0</v>
      </c>
      <c r="K19" s="109">
        <f t="shared" si="5"/>
        <v>0</v>
      </c>
      <c r="L19" s="109">
        <f t="shared" si="6"/>
        <v>0</v>
      </c>
      <c r="M19" s="112">
        <v>1244</v>
      </c>
      <c r="N19" s="112"/>
      <c r="O19" s="112"/>
      <c r="P19" s="112"/>
      <c r="Q19" s="112">
        <v>893</v>
      </c>
      <c r="R19" s="112"/>
      <c r="S19" s="112"/>
      <c r="T19" s="112"/>
      <c r="U19" s="112"/>
      <c r="V19" s="112"/>
      <c r="W19" s="112"/>
      <c r="X19" s="112"/>
      <c r="Y19" s="11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  <c r="AL19" s="4"/>
    </row>
    <row r="20" spans="1:38" ht="18.75" customHeight="1">
      <c r="A20" s="14">
        <v>12</v>
      </c>
      <c r="B20" s="4" t="s">
        <v>32</v>
      </c>
      <c r="C20" s="111">
        <f t="shared" si="10"/>
        <v>97225</v>
      </c>
      <c r="D20" s="112">
        <v>94070</v>
      </c>
      <c r="E20" s="112">
        <v>3155</v>
      </c>
      <c r="F20" s="112"/>
      <c r="G20" s="112"/>
      <c r="H20" s="111">
        <f t="shared" si="11"/>
        <v>26184</v>
      </c>
      <c r="I20" s="109">
        <f t="shared" si="3"/>
        <v>25503</v>
      </c>
      <c r="J20" s="109">
        <f t="shared" si="4"/>
        <v>0</v>
      </c>
      <c r="K20" s="109">
        <f t="shared" si="5"/>
        <v>0</v>
      </c>
      <c r="L20" s="109">
        <f t="shared" si="6"/>
        <v>681</v>
      </c>
      <c r="M20" s="112"/>
      <c r="N20" s="112"/>
      <c r="O20" s="112"/>
      <c r="P20" s="112"/>
      <c r="Q20" s="112">
        <v>25503</v>
      </c>
      <c r="R20" s="112"/>
      <c r="S20" s="112"/>
      <c r="T20" s="112"/>
      <c r="U20" s="112"/>
      <c r="V20" s="112"/>
      <c r="W20" s="112"/>
      <c r="X20" s="112">
        <v>681</v>
      </c>
      <c r="Y20" s="11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  <c r="AL20" s="4"/>
    </row>
    <row r="21" spans="1:38" ht="18.75" customHeight="1">
      <c r="A21" s="14">
        <v>13</v>
      </c>
      <c r="B21" s="4" t="s">
        <v>33</v>
      </c>
      <c r="C21" s="162">
        <v>44.470999999999997</v>
      </c>
      <c r="D21" s="153">
        <v>40.582999999999998</v>
      </c>
      <c r="E21" s="153">
        <v>3.6429999999999998</v>
      </c>
      <c r="F21" s="153">
        <v>75</v>
      </c>
      <c r="G21" s="153">
        <v>170</v>
      </c>
      <c r="H21" s="152">
        <v>5.2839999999999998</v>
      </c>
      <c r="I21" s="109">
        <f t="shared" si="3"/>
        <v>772.71400000000006</v>
      </c>
      <c r="J21" s="109">
        <f t="shared" si="4"/>
        <v>704</v>
      </c>
      <c r="K21" s="109">
        <f t="shared" si="5"/>
        <v>268</v>
      </c>
      <c r="L21" s="109">
        <f t="shared" si="6"/>
        <v>739.09</v>
      </c>
      <c r="M21" s="153">
        <v>771</v>
      </c>
      <c r="N21" s="153">
        <v>218</v>
      </c>
      <c r="O21" s="153">
        <v>109</v>
      </c>
      <c r="P21" s="153">
        <v>108</v>
      </c>
      <c r="Q21" s="153">
        <v>0</v>
      </c>
      <c r="R21" s="153">
        <v>0</v>
      </c>
      <c r="S21" s="153">
        <v>76</v>
      </c>
      <c r="T21" s="153">
        <v>1.0900000000000001</v>
      </c>
      <c r="U21" s="153">
        <v>1.714</v>
      </c>
      <c r="V21" s="153">
        <v>486</v>
      </c>
      <c r="W21" s="153">
        <v>83</v>
      </c>
      <c r="X21" s="153">
        <v>630</v>
      </c>
      <c r="Y21" s="11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  <c r="AL21" s="4"/>
    </row>
    <row r="22" spans="1:38" ht="18.75" customHeight="1">
      <c r="A22" s="14">
        <v>14</v>
      </c>
      <c r="B22" s="4" t="s">
        <v>34</v>
      </c>
      <c r="C22" s="111">
        <f t="shared" ref="C22:C24" si="12">SUM(D22:G22)</f>
        <v>26110</v>
      </c>
      <c r="D22" s="112">
        <v>25695</v>
      </c>
      <c r="E22" s="112">
        <v>415</v>
      </c>
      <c r="F22" s="112">
        <v>0</v>
      </c>
      <c r="G22" s="112">
        <v>0</v>
      </c>
      <c r="H22" s="111">
        <f t="shared" ref="H22:H24" si="13">SUM(M22:X22)</f>
        <v>8548</v>
      </c>
      <c r="I22" s="109">
        <f t="shared" si="3"/>
        <v>8506</v>
      </c>
      <c r="J22" s="109">
        <f t="shared" si="4"/>
        <v>22</v>
      </c>
      <c r="K22" s="109">
        <f t="shared" si="5"/>
        <v>0</v>
      </c>
      <c r="L22" s="109">
        <f t="shared" si="6"/>
        <v>20</v>
      </c>
      <c r="M22" s="112">
        <v>7874</v>
      </c>
      <c r="N22" s="112">
        <v>0</v>
      </c>
      <c r="O22" s="112">
        <v>0</v>
      </c>
      <c r="P22" s="112">
        <v>0</v>
      </c>
      <c r="Q22" s="112"/>
      <c r="R22" s="112">
        <v>0</v>
      </c>
      <c r="S22" s="112">
        <v>0</v>
      </c>
      <c r="T22" s="112">
        <v>0</v>
      </c>
      <c r="U22" s="112">
        <v>632</v>
      </c>
      <c r="V22" s="112">
        <v>22</v>
      </c>
      <c r="W22" s="112">
        <v>0</v>
      </c>
      <c r="X22" s="112">
        <v>20</v>
      </c>
      <c r="Y22" s="11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  <c r="AL22" s="4"/>
    </row>
    <row r="23" spans="1:38" ht="18.75" customHeight="1">
      <c r="A23" s="196" t="s">
        <v>35</v>
      </c>
      <c r="B23" s="196" t="s">
        <v>36</v>
      </c>
      <c r="C23" s="197">
        <f t="shared" si="12"/>
        <v>1018461.517</v>
      </c>
      <c r="D23" s="194">
        <f t="shared" ref="D23:G23" si="14">SUM(D24:D37)</f>
        <v>837138.43799999997</v>
      </c>
      <c r="E23" s="194">
        <f t="shared" si="14"/>
        <v>0</v>
      </c>
      <c r="F23" s="194">
        <f t="shared" si="14"/>
        <v>158537</v>
      </c>
      <c r="G23" s="194">
        <f t="shared" si="14"/>
        <v>22786.079000000002</v>
      </c>
      <c r="H23" s="194">
        <f t="shared" si="13"/>
        <v>3554430.9110000003</v>
      </c>
      <c r="I23" s="198">
        <f t="shared" si="3"/>
        <v>3541230.253</v>
      </c>
      <c r="J23" s="198">
        <f t="shared" si="4"/>
        <v>760.53800000000001</v>
      </c>
      <c r="K23" s="198">
        <f t="shared" si="5"/>
        <v>8821.0419999999995</v>
      </c>
      <c r="L23" s="198">
        <f t="shared" si="6"/>
        <v>3619.078</v>
      </c>
      <c r="M23" s="194">
        <f t="shared" ref="M23:X23" si="15">SUM(M24:M37)</f>
        <v>253774.753</v>
      </c>
      <c r="N23" s="194">
        <f t="shared" si="15"/>
        <v>378</v>
      </c>
      <c r="O23" s="194">
        <f t="shared" si="15"/>
        <v>4516</v>
      </c>
      <c r="P23" s="194">
        <f t="shared" si="15"/>
        <v>1820</v>
      </c>
      <c r="Q23" s="194">
        <f t="shared" si="15"/>
        <v>3072563</v>
      </c>
      <c r="R23" s="194">
        <f t="shared" si="15"/>
        <v>0</v>
      </c>
      <c r="S23" s="194">
        <f t="shared" si="15"/>
        <v>261</v>
      </c>
      <c r="T23" s="194">
        <f t="shared" si="15"/>
        <v>305.07799999999997</v>
      </c>
      <c r="U23" s="194">
        <f t="shared" si="15"/>
        <v>214892.5</v>
      </c>
      <c r="V23" s="194">
        <f t="shared" si="15"/>
        <v>382.53800000000001</v>
      </c>
      <c r="W23" s="194">
        <f t="shared" si="15"/>
        <v>4044.0419999999999</v>
      </c>
      <c r="X23" s="194">
        <f t="shared" si="15"/>
        <v>1494</v>
      </c>
      <c r="Y23" s="195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13"/>
    </row>
    <row r="24" spans="1:38" ht="18.75" customHeight="1">
      <c r="A24" s="14">
        <v>1</v>
      </c>
      <c r="B24" s="4" t="s">
        <v>21</v>
      </c>
      <c r="C24" s="111">
        <f t="shared" si="12"/>
        <v>42917</v>
      </c>
      <c r="D24" s="112">
        <v>42917</v>
      </c>
      <c r="E24" s="112">
        <v>0</v>
      </c>
      <c r="F24" s="112">
        <v>0</v>
      </c>
      <c r="G24" s="112">
        <v>0</v>
      </c>
      <c r="H24" s="111">
        <f t="shared" si="13"/>
        <v>13665</v>
      </c>
      <c r="I24" s="109">
        <f t="shared" si="3"/>
        <v>13183</v>
      </c>
      <c r="J24" s="109">
        <f t="shared" si="4"/>
        <v>0</v>
      </c>
      <c r="K24" s="109">
        <f t="shared" si="5"/>
        <v>482</v>
      </c>
      <c r="L24" s="109">
        <f t="shared" si="6"/>
        <v>0</v>
      </c>
      <c r="M24" s="112">
        <v>9080</v>
      </c>
      <c r="N24" s="112">
        <v>0</v>
      </c>
      <c r="O24" s="112">
        <v>239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4103</v>
      </c>
      <c r="V24" s="112">
        <v>0</v>
      </c>
      <c r="W24" s="112">
        <v>243</v>
      </c>
      <c r="X24" s="112">
        <v>0</v>
      </c>
      <c r="Y24" s="11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  <c r="AL24" s="4"/>
    </row>
    <row r="25" spans="1:38" ht="18.75" customHeight="1">
      <c r="A25" s="150">
        <v>2</v>
      </c>
      <c r="B25" s="151" t="s">
        <v>22</v>
      </c>
      <c r="C25" s="152">
        <v>8018</v>
      </c>
      <c r="D25" s="153">
        <v>8018</v>
      </c>
      <c r="E25" s="153"/>
      <c r="F25" s="153">
        <v>3100</v>
      </c>
      <c r="G25" s="153"/>
      <c r="H25" s="152">
        <v>22599</v>
      </c>
      <c r="I25" s="109">
        <f t="shared" si="3"/>
        <v>22599</v>
      </c>
      <c r="J25" s="109">
        <f t="shared" si="4"/>
        <v>0</v>
      </c>
      <c r="K25" s="109">
        <f t="shared" si="5"/>
        <v>0</v>
      </c>
      <c r="L25" s="109">
        <f t="shared" si="6"/>
        <v>0</v>
      </c>
      <c r="M25" s="153"/>
      <c r="N25" s="153"/>
      <c r="O25" s="153"/>
      <c r="P25" s="153"/>
      <c r="Q25" s="153">
        <v>20350</v>
      </c>
      <c r="R25" s="153"/>
      <c r="S25" s="153"/>
      <c r="T25" s="153"/>
      <c r="U25" s="153">
        <v>2249</v>
      </c>
      <c r="V25" s="153"/>
      <c r="W25" s="153"/>
      <c r="X25" s="153"/>
      <c r="Y25" s="153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1"/>
      <c r="AL25" s="151"/>
    </row>
    <row r="26" spans="1:38" ht="18.75" customHeight="1">
      <c r="A26" s="14">
        <v>3</v>
      </c>
      <c r="B26" s="4" t="s">
        <v>23</v>
      </c>
      <c r="C26" s="111">
        <f>SUM(D26:G26)</f>
        <v>65639</v>
      </c>
      <c r="D26" s="112">
        <v>65639</v>
      </c>
      <c r="E26" s="112">
        <v>0</v>
      </c>
      <c r="F26" s="112">
        <v>0</v>
      </c>
      <c r="G26" s="112">
        <v>0</v>
      </c>
      <c r="H26" s="111">
        <f>SUM(M26:X26)</f>
        <v>3023693</v>
      </c>
      <c r="I26" s="109">
        <f t="shared" si="3"/>
        <v>3023693</v>
      </c>
      <c r="J26" s="109">
        <f t="shared" si="4"/>
        <v>0</v>
      </c>
      <c r="K26" s="109">
        <f t="shared" si="5"/>
        <v>0</v>
      </c>
      <c r="L26" s="109">
        <f t="shared" si="6"/>
        <v>0</v>
      </c>
      <c r="M26" s="112">
        <v>10990</v>
      </c>
      <c r="N26" s="112">
        <v>0</v>
      </c>
      <c r="O26" s="112">
        <v>0</v>
      </c>
      <c r="P26" s="112">
        <v>0</v>
      </c>
      <c r="Q26" s="112">
        <v>3005819</v>
      </c>
      <c r="R26" s="112">
        <v>0</v>
      </c>
      <c r="S26" s="112">
        <v>0</v>
      </c>
      <c r="T26" s="112">
        <v>0</v>
      </c>
      <c r="U26" s="112">
        <v>6884</v>
      </c>
      <c r="V26" s="112">
        <v>0</v>
      </c>
      <c r="W26" s="112">
        <v>0</v>
      </c>
      <c r="X26" s="112"/>
      <c r="Y26" s="11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  <c r="AL26" s="4"/>
    </row>
    <row r="27" spans="1:38" ht="18.75" customHeight="1">
      <c r="A27" s="14">
        <v>4</v>
      </c>
      <c r="B27" s="4" t="s">
        <v>24</v>
      </c>
      <c r="C27" s="155">
        <v>74033</v>
      </c>
      <c r="D27" s="156">
        <v>55506</v>
      </c>
      <c r="E27" s="156">
        <v>0</v>
      </c>
      <c r="F27" s="156">
        <v>1878</v>
      </c>
      <c r="G27" s="156">
        <v>16650</v>
      </c>
      <c r="H27" s="156">
        <v>20447</v>
      </c>
      <c r="I27" s="109">
        <f t="shared" si="3"/>
        <v>18357</v>
      </c>
      <c r="J27" s="109">
        <f t="shared" si="4"/>
        <v>0</v>
      </c>
      <c r="K27" s="109">
        <f t="shared" si="5"/>
        <v>746</v>
      </c>
      <c r="L27" s="109">
        <f t="shared" si="6"/>
        <v>1344</v>
      </c>
      <c r="M27" s="156">
        <v>1198</v>
      </c>
      <c r="N27" s="156">
        <v>0</v>
      </c>
      <c r="O27" s="156">
        <v>166</v>
      </c>
      <c r="P27" s="156">
        <v>731</v>
      </c>
      <c r="Q27" s="156">
        <v>16000</v>
      </c>
      <c r="R27" s="156">
        <v>0</v>
      </c>
      <c r="S27" s="156">
        <v>0</v>
      </c>
      <c r="T27" s="156">
        <v>0</v>
      </c>
      <c r="U27" s="156">
        <v>1159</v>
      </c>
      <c r="V27" s="156">
        <v>0</v>
      </c>
      <c r="W27" s="156">
        <v>580</v>
      </c>
      <c r="X27" s="156">
        <v>613</v>
      </c>
      <c r="Y27" s="11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  <c r="AL27" s="4"/>
    </row>
    <row r="28" spans="1:38" ht="18.75" customHeight="1">
      <c r="A28" s="14">
        <v>5</v>
      </c>
      <c r="B28" s="4" t="s">
        <v>25</v>
      </c>
      <c r="C28" s="111">
        <f t="shared" ref="C28:C32" si="16">SUM(D28:G28)</f>
        <v>209735</v>
      </c>
      <c r="D28" s="159">
        <v>54744</v>
      </c>
      <c r="E28" s="153">
        <v>0</v>
      </c>
      <c r="F28" s="153">
        <v>150375</v>
      </c>
      <c r="G28" s="153">
        <v>4616</v>
      </c>
      <c r="H28" s="111">
        <f t="shared" ref="H28:H32" si="17">SUM(M28:X28)</f>
        <v>5919</v>
      </c>
      <c r="I28" s="109">
        <f t="shared" si="3"/>
        <v>5115</v>
      </c>
      <c r="J28" s="109">
        <f t="shared" si="4"/>
        <v>0</v>
      </c>
      <c r="K28" s="109">
        <f t="shared" si="5"/>
        <v>150</v>
      </c>
      <c r="L28" s="109">
        <f t="shared" si="6"/>
        <v>654</v>
      </c>
      <c r="M28" s="159">
        <v>4146</v>
      </c>
      <c r="N28" s="153">
        <v>0</v>
      </c>
      <c r="O28" s="153">
        <v>0</v>
      </c>
      <c r="P28" s="153">
        <v>654</v>
      </c>
      <c r="Q28" s="153">
        <v>0</v>
      </c>
      <c r="R28" s="153">
        <v>0</v>
      </c>
      <c r="S28" s="153">
        <v>107</v>
      </c>
      <c r="T28" s="153">
        <v>0</v>
      </c>
      <c r="U28" s="153">
        <v>969</v>
      </c>
      <c r="V28" s="153">
        <v>0</v>
      </c>
      <c r="W28" s="153">
        <v>43</v>
      </c>
      <c r="X28" s="153">
        <v>0</v>
      </c>
      <c r="Y28" s="11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  <c r="AL28" s="4"/>
    </row>
    <row r="29" spans="1:38" ht="18.75" customHeight="1">
      <c r="A29" s="14">
        <v>6</v>
      </c>
      <c r="B29" s="4" t="s">
        <v>26</v>
      </c>
      <c r="C29" s="111">
        <f t="shared" si="16"/>
        <v>33458</v>
      </c>
      <c r="D29" s="112">
        <v>33458</v>
      </c>
      <c r="E29" s="112"/>
      <c r="F29" s="112"/>
      <c r="G29" s="112"/>
      <c r="H29" s="111">
        <f t="shared" si="17"/>
        <v>19210</v>
      </c>
      <c r="I29" s="109">
        <f t="shared" si="3"/>
        <v>19210</v>
      </c>
      <c r="J29" s="109">
        <f t="shared" si="4"/>
        <v>0</v>
      </c>
      <c r="K29" s="109">
        <f t="shared" si="5"/>
        <v>0</v>
      </c>
      <c r="L29" s="109">
        <f t="shared" si="6"/>
        <v>0</v>
      </c>
      <c r="M29" s="112">
        <v>2894</v>
      </c>
      <c r="N29" s="112"/>
      <c r="O29" s="112"/>
      <c r="P29" s="112"/>
      <c r="Q29" s="112">
        <v>16306</v>
      </c>
      <c r="R29" s="112"/>
      <c r="S29" s="112"/>
      <c r="T29" s="112"/>
      <c r="U29" s="112">
        <v>10</v>
      </c>
      <c r="V29" s="112"/>
      <c r="W29" s="112"/>
      <c r="X29" s="112"/>
      <c r="Y29" s="11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3"/>
      <c r="AL29" s="4"/>
    </row>
    <row r="30" spans="1:38" ht="18.75" customHeight="1">
      <c r="A30" s="50">
        <v>7</v>
      </c>
      <c r="B30" s="51" t="s">
        <v>27</v>
      </c>
      <c r="C30" s="123">
        <f t="shared" si="16"/>
        <v>20074</v>
      </c>
      <c r="D30" s="123">
        <v>18658</v>
      </c>
      <c r="E30" s="123"/>
      <c r="F30" s="123"/>
      <c r="G30" s="123">
        <v>1416</v>
      </c>
      <c r="H30" s="123">
        <f t="shared" si="17"/>
        <v>4010</v>
      </c>
      <c r="I30" s="109">
        <f t="shared" si="3"/>
        <v>3706</v>
      </c>
      <c r="J30" s="109">
        <f t="shared" si="4"/>
        <v>0</v>
      </c>
      <c r="K30" s="109">
        <f t="shared" si="5"/>
        <v>0</v>
      </c>
      <c r="L30" s="109">
        <f t="shared" si="6"/>
        <v>304</v>
      </c>
      <c r="M30" s="123">
        <v>2490</v>
      </c>
      <c r="N30" s="123"/>
      <c r="O30" s="123"/>
      <c r="P30" s="123"/>
      <c r="Q30" s="123"/>
      <c r="R30" s="123"/>
      <c r="S30" s="123"/>
      <c r="T30" s="123">
        <v>304</v>
      </c>
      <c r="U30" s="123">
        <v>1216</v>
      </c>
      <c r="V30" s="123"/>
      <c r="W30" s="123"/>
      <c r="X30" s="123"/>
      <c r="Y30" s="123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L30" s="51"/>
    </row>
    <row r="31" spans="1:38" ht="18.75" customHeight="1">
      <c r="A31" s="43">
        <v>8</v>
      </c>
      <c r="B31" s="44" t="s">
        <v>28</v>
      </c>
      <c r="C31" s="117">
        <f t="shared" si="16"/>
        <v>211845</v>
      </c>
      <c r="D31" s="117">
        <v>211845</v>
      </c>
      <c r="E31" s="117"/>
      <c r="F31" s="117"/>
      <c r="G31" s="117"/>
      <c r="H31" s="117">
        <f t="shared" si="17"/>
        <v>376128</v>
      </c>
      <c r="I31" s="109">
        <f t="shared" si="3"/>
        <v>375518</v>
      </c>
      <c r="J31" s="109">
        <f t="shared" si="4"/>
        <v>0</v>
      </c>
      <c r="K31" s="109">
        <f t="shared" si="5"/>
        <v>545</v>
      </c>
      <c r="L31" s="109">
        <f t="shared" si="6"/>
        <v>65</v>
      </c>
      <c r="M31" s="117">
        <v>178697</v>
      </c>
      <c r="N31" s="117"/>
      <c r="O31" s="117">
        <v>545</v>
      </c>
      <c r="P31" s="117"/>
      <c r="Q31" s="117"/>
      <c r="R31" s="117"/>
      <c r="S31" s="117"/>
      <c r="T31" s="117"/>
      <c r="U31" s="117">
        <v>196821</v>
      </c>
      <c r="V31" s="117"/>
      <c r="W31" s="117"/>
      <c r="X31" s="117">
        <v>65</v>
      </c>
      <c r="Y31" s="11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L31" s="44"/>
    </row>
    <row r="32" spans="1:38" ht="18.75" customHeight="1">
      <c r="A32" s="14">
        <v>9</v>
      </c>
      <c r="B32" s="4" t="s">
        <v>29</v>
      </c>
      <c r="C32" s="111">
        <f t="shared" si="16"/>
        <v>105838</v>
      </c>
      <c r="D32" s="159">
        <v>105838</v>
      </c>
      <c r="E32" s="153"/>
      <c r="F32" s="112"/>
      <c r="G32" s="112"/>
      <c r="H32" s="111">
        <f t="shared" si="17"/>
        <v>38648</v>
      </c>
      <c r="I32" s="109">
        <f t="shared" si="3"/>
        <v>32860</v>
      </c>
      <c r="J32" s="109">
        <f t="shared" si="4"/>
        <v>0</v>
      </c>
      <c r="K32" s="109">
        <f t="shared" si="5"/>
        <v>5210</v>
      </c>
      <c r="L32" s="109">
        <f t="shared" si="6"/>
        <v>578</v>
      </c>
      <c r="M32" s="112">
        <v>32860</v>
      </c>
      <c r="N32" s="112"/>
      <c r="O32" s="112">
        <v>2981</v>
      </c>
      <c r="P32" s="112">
        <v>359</v>
      </c>
      <c r="Q32" s="112"/>
      <c r="R32" s="112"/>
      <c r="S32" s="112">
        <v>44</v>
      </c>
      <c r="T32" s="112">
        <v>0</v>
      </c>
      <c r="U32" s="112"/>
      <c r="V32" s="112"/>
      <c r="W32" s="112">
        <v>2185</v>
      </c>
      <c r="X32" s="112">
        <v>219</v>
      </c>
      <c r="Y32" s="11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3"/>
      <c r="AL32" s="4"/>
    </row>
    <row r="33" spans="1:38" ht="18.75" customHeight="1">
      <c r="A33" s="14">
        <v>10</v>
      </c>
      <c r="B33" s="4" t="s">
        <v>30</v>
      </c>
      <c r="C33" s="163">
        <v>58.811</v>
      </c>
      <c r="D33" s="161">
        <v>0</v>
      </c>
      <c r="E33" s="161">
        <v>0</v>
      </c>
      <c r="F33" s="161">
        <v>531</v>
      </c>
      <c r="G33" s="161">
        <v>3.0790000000000002</v>
      </c>
      <c r="H33" s="161">
        <v>216</v>
      </c>
      <c r="I33" s="109">
        <f t="shared" si="3"/>
        <v>0</v>
      </c>
      <c r="J33" s="109">
        <f t="shared" si="4"/>
        <v>760.53800000000001</v>
      </c>
      <c r="K33" s="109">
        <f t="shared" si="5"/>
        <v>109.042</v>
      </c>
      <c r="L33" s="109">
        <f t="shared" si="6"/>
        <v>1.0780000000000001</v>
      </c>
      <c r="M33" s="161">
        <v>0</v>
      </c>
      <c r="N33" s="161">
        <v>378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1.0780000000000001</v>
      </c>
      <c r="U33" s="161">
        <v>0</v>
      </c>
      <c r="V33" s="161">
        <v>382.53800000000001</v>
      </c>
      <c r="W33" s="161">
        <v>109.042</v>
      </c>
      <c r="X33" s="112"/>
      <c r="Y33" s="11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4"/>
    </row>
    <row r="34" spans="1:38" ht="18.75" customHeight="1">
      <c r="A34" s="14">
        <v>11</v>
      </c>
      <c r="B34" s="4" t="s">
        <v>31</v>
      </c>
      <c r="C34" s="111">
        <f t="shared" ref="C34:C35" si="18">SUM(D34:G34)</f>
        <v>91510</v>
      </c>
      <c r="D34" s="112">
        <v>89834</v>
      </c>
      <c r="E34" s="112"/>
      <c r="F34" s="112">
        <v>1676</v>
      </c>
      <c r="G34" s="112"/>
      <c r="H34" s="111">
        <f t="shared" ref="H34:H35" si="19">SUM(M34:X34)</f>
        <v>5217</v>
      </c>
      <c r="I34" s="109">
        <f t="shared" si="3"/>
        <v>5217</v>
      </c>
      <c r="J34" s="109">
        <f t="shared" si="4"/>
        <v>0</v>
      </c>
      <c r="K34" s="109">
        <f t="shared" si="5"/>
        <v>0</v>
      </c>
      <c r="L34" s="109">
        <f t="shared" si="6"/>
        <v>0</v>
      </c>
      <c r="M34" s="112">
        <v>3827</v>
      </c>
      <c r="N34" s="112"/>
      <c r="O34" s="112"/>
      <c r="P34" s="112"/>
      <c r="Q34" s="112">
        <v>224</v>
      </c>
      <c r="R34" s="112"/>
      <c r="S34" s="112"/>
      <c r="T34" s="112"/>
      <c r="U34" s="112">
        <v>1166</v>
      </c>
      <c r="V34" s="112"/>
      <c r="W34" s="112"/>
      <c r="X34" s="112"/>
      <c r="Y34" s="1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3"/>
      <c r="AL34" s="4"/>
    </row>
    <row r="35" spans="1:38" ht="18.75" customHeight="1">
      <c r="A35" s="14">
        <v>12</v>
      </c>
      <c r="B35" s="4" t="s">
        <v>32</v>
      </c>
      <c r="C35" s="111">
        <f t="shared" si="18"/>
        <v>127282</v>
      </c>
      <c r="D35" s="112">
        <v>127282</v>
      </c>
      <c r="E35" s="112"/>
      <c r="F35" s="112"/>
      <c r="G35" s="112"/>
      <c r="H35" s="111">
        <f t="shared" si="19"/>
        <v>13702</v>
      </c>
      <c r="I35" s="109">
        <f t="shared" si="3"/>
        <v>13134</v>
      </c>
      <c r="J35" s="109">
        <f t="shared" si="4"/>
        <v>0</v>
      </c>
      <c r="K35" s="109">
        <f t="shared" si="5"/>
        <v>0</v>
      </c>
      <c r="L35" s="109">
        <f t="shared" si="6"/>
        <v>568</v>
      </c>
      <c r="M35" s="112"/>
      <c r="N35" s="112"/>
      <c r="O35" s="112"/>
      <c r="P35" s="112"/>
      <c r="Q35" s="112">
        <v>13134</v>
      </c>
      <c r="R35" s="112"/>
      <c r="S35" s="112"/>
      <c r="T35" s="112"/>
      <c r="U35" s="112"/>
      <c r="V35" s="112"/>
      <c r="W35" s="112"/>
      <c r="X35" s="112">
        <v>568</v>
      </c>
      <c r="Y35" s="1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3"/>
      <c r="AL35" s="4"/>
    </row>
    <row r="36" spans="1:38" ht="18.75" customHeight="1">
      <c r="A36" s="14">
        <v>13</v>
      </c>
      <c r="B36" s="4" t="s">
        <v>33</v>
      </c>
      <c r="C36" s="162">
        <v>108.20699999999999</v>
      </c>
      <c r="D36" s="153">
        <v>100.438</v>
      </c>
      <c r="E36" s="153"/>
      <c r="F36" s="153">
        <v>977</v>
      </c>
      <c r="G36" s="153">
        <v>101</v>
      </c>
      <c r="H36" s="152">
        <v>7.98</v>
      </c>
      <c r="I36" s="109">
        <f t="shared" si="3"/>
        <v>655.25300000000004</v>
      </c>
      <c r="J36" s="109">
        <f t="shared" si="4"/>
        <v>0</v>
      </c>
      <c r="K36" s="109">
        <f t="shared" si="5"/>
        <v>1579</v>
      </c>
      <c r="L36" s="109">
        <f t="shared" si="6"/>
        <v>105</v>
      </c>
      <c r="M36" s="153">
        <v>2.7530000000000001</v>
      </c>
      <c r="N36" s="153"/>
      <c r="O36" s="153">
        <v>585</v>
      </c>
      <c r="P36" s="153">
        <v>76</v>
      </c>
      <c r="Q36" s="153">
        <v>648</v>
      </c>
      <c r="R36" s="153"/>
      <c r="S36" s="153">
        <v>110</v>
      </c>
      <c r="T36" s="153"/>
      <c r="U36" s="153">
        <v>4.5</v>
      </c>
      <c r="V36" s="153"/>
      <c r="W36" s="153">
        <v>884</v>
      </c>
      <c r="X36" s="153">
        <v>29</v>
      </c>
      <c r="Y36" s="11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3"/>
      <c r="AL36" s="4"/>
    </row>
    <row r="37" spans="1:38" ht="18.75" customHeight="1">
      <c r="A37" s="14">
        <v>14</v>
      </c>
      <c r="B37" s="4" t="s">
        <v>34</v>
      </c>
      <c r="C37" s="111">
        <f>SUM(D37:G37)</f>
        <v>23299</v>
      </c>
      <c r="D37" s="139">
        <v>23299</v>
      </c>
      <c r="E37" s="139"/>
      <c r="F37" s="139"/>
      <c r="G37" s="139"/>
      <c r="H37" s="111">
        <f t="shared" ref="H37:H39" si="20">SUM(M37:X37)</f>
        <v>7983</v>
      </c>
      <c r="I37" s="109">
        <f t="shared" si="3"/>
        <v>7983</v>
      </c>
      <c r="J37" s="109">
        <f t="shared" si="4"/>
        <v>0</v>
      </c>
      <c r="K37" s="109">
        <f t="shared" si="5"/>
        <v>0</v>
      </c>
      <c r="L37" s="109">
        <f t="shared" si="6"/>
        <v>0</v>
      </c>
      <c r="M37" s="112">
        <v>7590</v>
      </c>
      <c r="N37" s="112"/>
      <c r="O37" s="112"/>
      <c r="P37" s="112"/>
      <c r="Q37" s="112">
        <v>82</v>
      </c>
      <c r="R37" s="112"/>
      <c r="S37" s="112"/>
      <c r="T37" s="112"/>
      <c r="U37" s="112">
        <v>311</v>
      </c>
      <c r="V37" s="112"/>
      <c r="W37" s="112"/>
      <c r="X37" s="112"/>
      <c r="Y37" s="11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3"/>
      <c r="AL37" s="4"/>
    </row>
    <row r="38" spans="1:38" ht="18.75" customHeight="1">
      <c r="A38" s="196" t="s">
        <v>37</v>
      </c>
      <c r="B38" s="196" t="s">
        <v>38</v>
      </c>
      <c r="C38" s="197">
        <f>SUM(D38:H38)</f>
        <v>919194.90199999989</v>
      </c>
      <c r="D38" s="194">
        <f t="shared" ref="D38:G38" si="21">SUM(D39:D52)</f>
        <v>620014.223</v>
      </c>
      <c r="E38" s="194">
        <f t="shared" si="21"/>
        <v>27425.08</v>
      </c>
      <c r="F38" s="194">
        <f t="shared" si="21"/>
        <v>6610.0879999999997</v>
      </c>
      <c r="G38" s="194">
        <f t="shared" si="21"/>
        <v>48769.184999999998</v>
      </c>
      <c r="H38" s="194">
        <f t="shared" si="20"/>
        <v>216376.326</v>
      </c>
      <c r="I38" s="198">
        <f t="shared" si="3"/>
        <v>201967.46100000001</v>
      </c>
      <c r="J38" s="198">
        <f t="shared" si="4"/>
        <v>4420</v>
      </c>
      <c r="K38" s="198">
        <f t="shared" si="5"/>
        <v>5479.0630000000001</v>
      </c>
      <c r="L38" s="198">
        <f t="shared" si="6"/>
        <v>4509.8019999999997</v>
      </c>
      <c r="M38" s="194">
        <f t="shared" ref="M38:X38" si="22">SUM(M39:M52)</f>
        <v>69282.455000000002</v>
      </c>
      <c r="N38" s="194">
        <f t="shared" si="22"/>
        <v>2151</v>
      </c>
      <c r="O38" s="194">
        <f t="shared" si="22"/>
        <v>1373</v>
      </c>
      <c r="P38" s="194">
        <f t="shared" si="22"/>
        <v>1861</v>
      </c>
      <c r="Q38" s="194">
        <f t="shared" si="22"/>
        <v>114204</v>
      </c>
      <c r="R38" s="194">
        <f t="shared" si="22"/>
        <v>100</v>
      </c>
      <c r="S38" s="194">
        <f t="shared" si="22"/>
        <v>187</v>
      </c>
      <c r="T38" s="194">
        <f t="shared" si="22"/>
        <v>104.80200000000001</v>
      </c>
      <c r="U38" s="194">
        <f t="shared" si="22"/>
        <v>18481.006000000001</v>
      </c>
      <c r="V38" s="194">
        <f t="shared" si="22"/>
        <v>2169</v>
      </c>
      <c r="W38" s="194">
        <f t="shared" si="22"/>
        <v>3919.0630000000001</v>
      </c>
      <c r="X38" s="194">
        <f t="shared" si="22"/>
        <v>2544</v>
      </c>
      <c r="Y38" s="195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2"/>
      <c r="AL38" s="13"/>
    </row>
    <row r="39" spans="1:38" ht="18.75" customHeight="1">
      <c r="A39" s="14">
        <v>1</v>
      </c>
      <c r="B39" s="4" t="s">
        <v>21</v>
      </c>
      <c r="C39" s="111">
        <f>SUM(D39:G39)</f>
        <v>56701</v>
      </c>
      <c r="D39" s="112">
        <v>39182</v>
      </c>
      <c r="E39" s="112">
        <v>3452</v>
      </c>
      <c r="F39" s="112">
        <v>225</v>
      </c>
      <c r="G39" s="112">
        <v>13842</v>
      </c>
      <c r="H39" s="111">
        <f t="shared" si="20"/>
        <v>32949</v>
      </c>
      <c r="I39" s="109">
        <f t="shared" si="3"/>
        <v>29652</v>
      </c>
      <c r="J39" s="109">
        <f t="shared" si="4"/>
        <v>875</v>
      </c>
      <c r="K39" s="109">
        <f t="shared" si="5"/>
        <v>1818</v>
      </c>
      <c r="L39" s="109">
        <f t="shared" si="6"/>
        <v>604</v>
      </c>
      <c r="M39" s="112">
        <v>6932</v>
      </c>
      <c r="N39" s="112">
        <v>508</v>
      </c>
      <c r="O39" s="112">
        <v>225</v>
      </c>
      <c r="P39" s="112">
        <v>305</v>
      </c>
      <c r="Q39" s="112">
        <v>21655</v>
      </c>
      <c r="R39" s="112">
        <v>0</v>
      </c>
      <c r="S39" s="112">
        <v>0</v>
      </c>
      <c r="T39" s="112">
        <v>0</v>
      </c>
      <c r="U39" s="112">
        <v>1065</v>
      </c>
      <c r="V39" s="112">
        <v>367</v>
      </c>
      <c r="W39" s="112">
        <v>1593</v>
      </c>
      <c r="X39" s="112">
        <v>299</v>
      </c>
      <c r="Y39" s="11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3"/>
      <c r="AL39" s="4"/>
    </row>
    <row r="40" spans="1:38" ht="18.75" customHeight="1">
      <c r="A40" s="150">
        <v>2</v>
      </c>
      <c r="B40" s="151" t="s">
        <v>22</v>
      </c>
      <c r="C40" s="152">
        <v>11270</v>
      </c>
      <c r="D40" s="153">
        <v>11270</v>
      </c>
      <c r="E40" s="153"/>
      <c r="F40" s="153">
        <v>2900</v>
      </c>
      <c r="G40" s="153"/>
      <c r="H40" s="152">
        <v>14083</v>
      </c>
      <c r="I40" s="109">
        <f t="shared" si="3"/>
        <v>14083</v>
      </c>
      <c r="J40" s="109">
        <f t="shared" si="4"/>
        <v>0</v>
      </c>
      <c r="K40" s="109">
        <f t="shared" si="5"/>
        <v>0</v>
      </c>
      <c r="L40" s="109">
        <f t="shared" si="6"/>
        <v>0</v>
      </c>
      <c r="M40" s="153"/>
      <c r="N40" s="153"/>
      <c r="O40" s="153"/>
      <c r="P40" s="153"/>
      <c r="Q40" s="153">
        <v>12475</v>
      </c>
      <c r="R40" s="153"/>
      <c r="S40" s="153"/>
      <c r="T40" s="153"/>
      <c r="U40" s="153">
        <v>1608</v>
      </c>
      <c r="V40" s="153"/>
      <c r="W40" s="153"/>
      <c r="X40" s="153"/>
      <c r="Y40" s="153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1"/>
      <c r="AL40" s="151"/>
    </row>
    <row r="41" spans="1:38" ht="18.75" customHeight="1">
      <c r="A41" s="14">
        <v>3</v>
      </c>
      <c r="B41" s="4" t="s">
        <v>23</v>
      </c>
      <c r="C41" s="111">
        <f>SUM(D41:G41)</f>
        <v>88089</v>
      </c>
      <c r="D41" s="112">
        <v>88089</v>
      </c>
      <c r="E41" s="112"/>
      <c r="F41" s="112"/>
      <c r="G41" s="112"/>
      <c r="H41" s="111">
        <f>SUM(M41:X41)</f>
        <v>46608</v>
      </c>
      <c r="I41" s="109">
        <f t="shared" si="3"/>
        <v>46608</v>
      </c>
      <c r="J41" s="109">
        <f t="shared" si="4"/>
        <v>0</v>
      </c>
      <c r="K41" s="109">
        <f t="shared" si="5"/>
        <v>0</v>
      </c>
      <c r="L41" s="109">
        <f t="shared" si="6"/>
        <v>0</v>
      </c>
      <c r="M41" s="112">
        <v>11075</v>
      </c>
      <c r="N41" s="112">
        <v>0</v>
      </c>
      <c r="O41" s="112">
        <v>0</v>
      </c>
      <c r="P41" s="112">
        <v>0</v>
      </c>
      <c r="Q41" s="112">
        <v>27370</v>
      </c>
      <c r="R41" s="112">
        <v>0</v>
      </c>
      <c r="S41" s="112">
        <v>0</v>
      </c>
      <c r="T41" s="112">
        <v>0</v>
      </c>
      <c r="U41" s="112">
        <v>8163</v>
      </c>
      <c r="V41" s="112"/>
      <c r="W41" s="112"/>
      <c r="X41" s="112"/>
      <c r="Y41" s="11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4"/>
    </row>
    <row r="42" spans="1:38" ht="18.75" customHeight="1">
      <c r="A42" s="14">
        <v>4</v>
      </c>
      <c r="B42" s="4" t="s">
        <v>24</v>
      </c>
      <c r="C42" s="155">
        <v>74033</v>
      </c>
      <c r="D42" s="156">
        <v>55506</v>
      </c>
      <c r="E42" s="156">
        <v>0</v>
      </c>
      <c r="F42" s="156">
        <v>1878</v>
      </c>
      <c r="G42" s="156">
        <v>16650</v>
      </c>
      <c r="H42" s="156">
        <v>20447</v>
      </c>
      <c r="I42" s="109">
        <f t="shared" si="3"/>
        <v>18357</v>
      </c>
      <c r="J42" s="109">
        <f t="shared" si="4"/>
        <v>0</v>
      </c>
      <c r="K42" s="109">
        <f t="shared" si="5"/>
        <v>746</v>
      </c>
      <c r="L42" s="109">
        <f t="shared" si="6"/>
        <v>1344</v>
      </c>
      <c r="M42" s="156">
        <v>1198</v>
      </c>
      <c r="N42" s="156">
        <v>0</v>
      </c>
      <c r="O42" s="156">
        <v>166</v>
      </c>
      <c r="P42" s="156">
        <v>731</v>
      </c>
      <c r="Q42" s="156">
        <v>16000</v>
      </c>
      <c r="R42" s="156">
        <v>0</v>
      </c>
      <c r="S42" s="156">
        <v>0</v>
      </c>
      <c r="T42" s="156">
        <v>0</v>
      </c>
      <c r="U42" s="156">
        <v>1159</v>
      </c>
      <c r="V42" s="156">
        <v>0</v>
      </c>
      <c r="W42" s="156">
        <v>580</v>
      </c>
      <c r="X42" s="156">
        <v>613</v>
      </c>
      <c r="Y42" s="11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3"/>
      <c r="AL42" s="4"/>
    </row>
    <row r="43" spans="1:38" ht="18.75" customHeight="1">
      <c r="A43" s="14">
        <v>5</v>
      </c>
      <c r="B43" s="4" t="s">
        <v>25</v>
      </c>
      <c r="C43" s="160">
        <v>51.359000000000002</v>
      </c>
      <c r="D43" s="164">
        <v>37.476999999999997</v>
      </c>
      <c r="E43" s="164">
        <v>6.6310000000000002</v>
      </c>
      <c r="F43" s="164">
        <v>509</v>
      </c>
      <c r="G43" s="164">
        <v>0</v>
      </c>
      <c r="H43" s="161">
        <v>6.742</v>
      </c>
      <c r="I43" s="109">
        <f t="shared" si="3"/>
        <v>405.40000000000003</v>
      </c>
      <c r="J43" s="109">
        <f t="shared" si="4"/>
        <v>943</v>
      </c>
      <c r="K43" s="109">
        <f t="shared" si="5"/>
        <v>0</v>
      </c>
      <c r="L43" s="109">
        <f t="shared" si="6"/>
        <v>0</v>
      </c>
      <c r="M43" s="164">
        <v>4.3689999999999998</v>
      </c>
      <c r="N43" s="164">
        <v>794</v>
      </c>
      <c r="O43" s="164">
        <v>0</v>
      </c>
      <c r="P43" s="164">
        <v>0</v>
      </c>
      <c r="Q43" s="164">
        <v>400</v>
      </c>
      <c r="R43" s="164">
        <v>100</v>
      </c>
      <c r="S43" s="164">
        <v>0</v>
      </c>
      <c r="T43" s="164">
        <v>0</v>
      </c>
      <c r="U43" s="164">
        <v>1.0309999999999999</v>
      </c>
      <c r="V43" s="164">
        <v>49</v>
      </c>
      <c r="W43" s="164">
        <v>0</v>
      </c>
      <c r="X43" s="164">
        <v>0</v>
      </c>
      <c r="Y43" s="165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3"/>
      <c r="AL43" s="4"/>
    </row>
    <row r="44" spans="1:38" ht="18.75" customHeight="1">
      <c r="A44" s="14">
        <v>6</v>
      </c>
      <c r="B44" s="4" t="s">
        <v>26</v>
      </c>
      <c r="C44" s="111">
        <f t="shared" ref="C44:C47" si="23">SUM(D44:G44)</f>
        <v>26443</v>
      </c>
      <c r="D44" s="112">
        <v>26443</v>
      </c>
      <c r="E44" s="112"/>
      <c r="F44" s="112"/>
      <c r="G44" s="112"/>
      <c r="H44" s="111">
        <f t="shared" ref="H44:H47" si="24">SUM(M44:X44)</f>
        <v>23994</v>
      </c>
      <c r="I44" s="109">
        <f t="shared" si="3"/>
        <v>23994</v>
      </c>
      <c r="J44" s="109">
        <f t="shared" si="4"/>
        <v>0</v>
      </c>
      <c r="K44" s="109">
        <f t="shared" si="5"/>
        <v>0</v>
      </c>
      <c r="L44" s="109">
        <f t="shared" si="6"/>
        <v>0</v>
      </c>
      <c r="M44" s="112">
        <v>1929</v>
      </c>
      <c r="N44" s="112"/>
      <c r="O44" s="112"/>
      <c r="P44" s="112"/>
      <c r="Q44" s="112">
        <v>20965</v>
      </c>
      <c r="R44" s="112"/>
      <c r="S44" s="112"/>
      <c r="T44" s="112"/>
      <c r="U44" s="112">
        <v>1100</v>
      </c>
      <c r="V44" s="112"/>
      <c r="W44" s="112"/>
      <c r="X44" s="112"/>
      <c r="Y44" s="11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4"/>
    </row>
    <row r="45" spans="1:38" ht="18.75" customHeight="1">
      <c r="A45" s="43">
        <v>7</v>
      </c>
      <c r="B45" s="44" t="s">
        <v>27</v>
      </c>
      <c r="C45" s="117">
        <f t="shared" si="23"/>
        <v>29369</v>
      </c>
      <c r="D45" s="117">
        <v>25671</v>
      </c>
      <c r="E45" s="117">
        <v>3698</v>
      </c>
      <c r="F45" s="117"/>
      <c r="G45" s="117"/>
      <c r="H45" s="117">
        <f t="shared" si="24"/>
        <v>5316</v>
      </c>
      <c r="I45" s="109">
        <f t="shared" si="3"/>
        <v>5079</v>
      </c>
      <c r="J45" s="109">
        <f t="shared" si="4"/>
        <v>237</v>
      </c>
      <c r="K45" s="109">
        <f t="shared" si="5"/>
        <v>0</v>
      </c>
      <c r="L45" s="109">
        <f t="shared" si="6"/>
        <v>0</v>
      </c>
      <c r="M45" s="117">
        <v>1980</v>
      </c>
      <c r="N45" s="117"/>
      <c r="O45" s="117"/>
      <c r="P45" s="117"/>
      <c r="Q45" s="117">
        <v>2169</v>
      </c>
      <c r="R45" s="117"/>
      <c r="S45" s="117"/>
      <c r="T45" s="117"/>
      <c r="U45" s="117">
        <v>930</v>
      </c>
      <c r="V45" s="117">
        <v>237</v>
      </c>
      <c r="W45" s="117"/>
      <c r="X45" s="117"/>
      <c r="Y45" s="11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8"/>
      <c r="AL45" s="44"/>
    </row>
    <row r="46" spans="1:38" ht="18.75" customHeight="1">
      <c r="A46" s="14">
        <v>8</v>
      </c>
      <c r="B46" s="4" t="s">
        <v>28</v>
      </c>
      <c r="C46" s="111">
        <f t="shared" si="23"/>
        <v>98171</v>
      </c>
      <c r="D46" s="112">
        <v>75230</v>
      </c>
      <c r="E46" s="112">
        <v>4456</v>
      </c>
      <c r="F46" s="112">
        <v>210</v>
      </c>
      <c r="G46" s="112">
        <v>18275</v>
      </c>
      <c r="H46" s="111">
        <f t="shared" si="24"/>
        <v>7101</v>
      </c>
      <c r="I46" s="109">
        <f t="shared" si="3"/>
        <v>5061</v>
      </c>
      <c r="J46" s="109">
        <f t="shared" si="4"/>
        <v>1135</v>
      </c>
      <c r="K46" s="109">
        <f t="shared" si="5"/>
        <v>0</v>
      </c>
      <c r="L46" s="109">
        <f t="shared" si="6"/>
        <v>905</v>
      </c>
      <c r="M46" s="112">
        <v>2514</v>
      </c>
      <c r="N46" s="112">
        <v>457</v>
      </c>
      <c r="O46" s="112">
        <v>0</v>
      </c>
      <c r="P46" s="112">
        <v>262</v>
      </c>
      <c r="Q46" s="112">
        <v>0</v>
      </c>
      <c r="R46" s="112">
        <v>0</v>
      </c>
      <c r="S46" s="112">
        <v>0</v>
      </c>
      <c r="T46" s="112">
        <v>0</v>
      </c>
      <c r="U46" s="112">
        <v>2547</v>
      </c>
      <c r="V46" s="112">
        <v>678</v>
      </c>
      <c r="W46" s="112">
        <v>0</v>
      </c>
      <c r="X46" s="112">
        <v>643</v>
      </c>
      <c r="Y46" s="112"/>
      <c r="Z46" s="17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L46" s="4"/>
    </row>
    <row r="47" spans="1:38" ht="18.75" customHeight="1">
      <c r="A47" s="14">
        <v>9</v>
      </c>
      <c r="B47" s="4" t="s">
        <v>29</v>
      </c>
      <c r="C47" s="111">
        <f t="shared" si="23"/>
        <v>105407</v>
      </c>
      <c r="D47" s="159">
        <v>98642</v>
      </c>
      <c r="E47" s="153">
        <v>6765</v>
      </c>
      <c r="F47" s="112"/>
      <c r="G47" s="112"/>
      <c r="H47" s="111">
        <f t="shared" si="24"/>
        <v>36457</v>
      </c>
      <c r="I47" s="109">
        <f t="shared" si="3"/>
        <v>32861</v>
      </c>
      <c r="J47" s="109">
        <f t="shared" si="4"/>
        <v>0</v>
      </c>
      <c r="K47" s="109">
        <f t="shared" si="5"/>
        <v>2445</v>
      </c>
      <c r="L47" s="109">
        <f t="shared" si="6"/>
        <v>1151</v>
      </c>
      <c r="M47" s="112">
        <v>32861</v>
      </c>
      <c r="N47" s="112"/>
      <c r="O47" s="112">
        <v>779</v>
      </c>
      <c r="P47" s="112">
        <v>526</v>
      </c>
      <c r="Q47" s="112"/>
      <c r="R47" s="112"/>
      <c r="S47" s="112">
        <v>187</v>
      </c>
      <c r="T47" s="112">
        <v>27</v>
      </c>
      <c r="U47" s="112"/>
      <c r="V47" s="112"/>
      <c r="W47" s="112">
        <v>1479</v>
      </c>
      <c r="X47" s="112">
        <v>598</v>
      </c>
      <c r="Y47" s="11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3"/>
      <c r="AL47" s="4"/>
    </row>
    <row r="48" spans="1:38" ht="18.75" customHeight="1">
      <c r="A48" s="14">
        <v>10</v>
      </c>
      <c r="B48" s="4" t="s">
        <v>30</v>
      </c>
      <c r="C48" s="160">
        <v>40.271999999999998</v>
      </c>
      <c r="D48" s="165">
        <v>3.3130000000000002</v>
      </c>
      <c r="E48" s="165">
        <v>315</v>
      </c>
      <c r="F48" s="165">
        <v>4.0880000000000001</v>
      </c>
      <c r="G48" s="165">
        <v>2.1850000000000001</v>
      </c>
      <c r="H48" s="165">
        <v>109</v>
      </c>
      <c r="I48" s="109">
        <f t="shared" si="3"/>
        <v>722</v>
      </c>
      <c r="J48" s="109">
        <f t="shared" si="4"/>
        <v>468</v>
      </c>
      <c r="K48" s="109">
        <f t="shared" si="5"/>
        <v>469</v>
      </c>
      <c r="L48" s="109">
        <f t="shared" si="6"/>
        <v>77.802000000000007</v>
      </c>
      <c r="M48" s="165">
        <v>81</v>
      </c>
      <c r="N48" s="165">
        <v>0</v>
      </c>
      <c r="O48" s="165">
        <v>203</v>
      </c>
      <c r="P48" s="165">
        <v>0</v>
      </c>
      <c r="Q48" s="165">
        <v>0</v>
      </c>
      <c r="R48" s="165">
        <v>0</v>
      </c>
      <c r="S48" s="165">
        <v>0</v>
      </c>
      <c r="T48" s="165">
        <v>77.802000000000007</v>
      </c>
      <c r="U48" s="165">
        <v>641</v>
      </c>
      <c r="V48" s="165">
        <v>468</v>
      </c>
      <c r="W48" s="165">
        <v>266</v>
      </c>
      <c r="X48" s="112"/>
      <c r="Y48" s="11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3"/>
      <c r="AL48" s="4"/>
    </row>
    <row r="49" spans="1:38" ht="18.75" customHeight="1">
      <c r="A49" s="14">
        <v>11</v>
      </c>
      <c r="B49" s="4" t="s">
        <v>31</v>
      </c>
      <c r="C49" s="111">
        <f t="shared" ref="C49:C50" si="25">SUM(D49:G49)</f>
        <v>78037</v>
      </c>
      <c r="D49" s="112">
        <v>72784</v>
      </c>
      <c r="E49" s="112">
        <v>5000</v>
      </c>
      <c r="F49" s="112">
        <v>253</v>
      </c>
      <c r="G49" s="112"/>
      <c r="H49" s="111">
        <f t="shared" ref="H49:H50" si="26">SUM(M49:X49)</f>
        <v>5550</v>
      </c>
      <c r="I49" s="109">
        <f t="shared" si="3"/>
        <v>5550</v>
      </c>
      <c r="J49" s="109">
        <f t="shared" si="4"/>
        <v>0</v>
      </c>
      <c r="K49" s="109">
        <f t="shared" si="5"/>
        <v>0</v>
      </c>
      <c r="L49" s="109">
        <f t="shared" si="6"/>
        <v>0</v>
      </c>
      <c r="M49" s="112">
        <v>4360</v>
      </c>
      <c r="N49" s="112"/>
      <c r="O49" s="112"/>
      <c r="P49" s="112"/>
      <c r="Q49" s="112">
        <v>580</v>
      </c>
      <c r="R49" s="112"/>
      <c r="S49" s="112"/>
      <c r="T49" s="112"/>
      <c r="U49" s="112">
        <v>610</v>
      </c>
      <c r="V49" s="112"/>
      <c r="W49" s="112"/>
      <c r="X49" s="112"/>
      <c r="Y49" s="11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3"/>
      <c r="AL49" s="4"/>
    </row>
    <row r="50" spans="1:38" ht="18.75" customHeight="1">
      <c r="A50" s="14">
        <v>12</v>
      </c>
      <c r="B50" s="4" t="s">
        <v>32</v>
      </c>
      <c r="C50" s="111">
        <f t="shared" si="25"/>
        <v>104054</v>
      </c>
      <c r="D50" s="112">
        <v>101155</v>
      </c>
      <c r="E50" s="112">
        <v>2899</v>
      </c>
      <c r="F50" s="112"/>
      <c r="G50" s="112"/>
      <c r="H50" s="111">
        <f t="shared" si="26"/>
        <v>12962</v>
      </c>
      <c r="I50" s="109">
        <f t="shared" si="3"/>
        <v>12590</v>
      </c>
      <c r="J50" s="109">
        <f t="shared" si="4"/>
        <v>0</v>
      </c>
      <c r="K50" s="109">
        <f t="shared" si="5"/>
        <v>0</v>
      </c>
      <c r="L50" s="109">
        <f t="shared" si="6"/>
        <v>372</v>
      </c>
      <c r="M50" s="112"/>
      <c r="N50" s="112"/>
      <c r="O50" s="112"/>
      <c r="P50" s="112"/>
      <c r="Q50" s="112">
        <v>12590</v>
      </c>
      <c r="R50" s="112"/>
      <c r="S50" s="112"/>
      <c r="T50" s="112"/>
      <c r="U50" s="112"/>
      <c r="V50" s="112"/>
      <c r="W50" s="112"/>
      <c r="X50" s="112">
        <v>372</v>
      </c>
      <c r="Y50" s="11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3"/>
      <c r="AL50" s="4"/>
    </row>
    <row r="51" spans="1:38" ht="18.75" customHeight="1">
      <c r="A51" s="14">
        <v>13</v>
      </c>
      <c r="B51" s="4" t="s">
        <v>33</v>
      </c>
      <c r="C51" s="162">
        <v>80.513999999999996</v>
      </c>
      <c r="D51" s="153">
        <v>75.433000000000007</v>
      </c>
      <c r="E51" s="153">
        <v>4.4489999999999998</v>
      </c>
      <c r="F51" s="153">
        <v>631</v>
      </c>
      <c r="G51" s="153">
        <v>0</v>
      </c>
      <c r="H51" s="152">
        <v>6.9429999999999996</v>
      </c>
      <c r="I51" s="109">
        <f t="shared" si="3"/>
        <v>5.0609999999999999</v>
      </c>
      <c r="J51" s="109">
        <f t="shared" si="4"/>
        <v>762</v>
      </c>
      <c r="K51" s="109">
        <f t="shared" si="5"/>
        <v>1.0629999999999999</v>
      </c>
      <c r="L51" s="109">
        <f t="shared" si="6"/>
        <v>56</v>
      </c>
      <c r="M51" s="153">
        <v>2.0859999999999999</v>
      </c>
      <c r="N51" s="153">
        <v>392</v>
      </c>
      <c r="O51" s="153">
        <v>0</v>
      </c>
      <c r="P51" s="153">
        <v>37</v>
      </c>
      <c r="Q51" s="153">
        <v>0</v>
      </c>
      <c r="R51" s="153">
        <v>0</v>
      </c>
      <c r="S51" s="153">
        <v>0</v>
      </c>
      <c r="T51" s="153">
        <v>0</v>
      </c>
      <c r="U51" s="153">
        <v>2.9750000000000001</v>
      </c>
      <c r="V51" s="153">
        <v>370</v>
      </c>
      <c r="W51" s="153">
        <v>1.0629999999999999</v>
      </c>
      <c r="X51" s="153">
        <v>19</v>
      </c>
      <c r="Y51" s="153">
        <v>0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3"/>
      <c r="AL51" s="4"/>
    </row>
    <row r="52" spans="1:38" ht="18.75" customHeight="1">
      <c r="A52" s="14">
        <v>14</v>
      </c>
      <c r="B52" s="4" t="s">
        <v>34</v>
      </c>
      <c r="C52" s="111">
        <f t="shared" ref="C52:C53" si="27">SUM(D52:G52)</f>
        <v>26755</v>
      </c>
      <c r="D52" s="112">
        <v>25926</v>
      </c>
      <c r="E52" s="112">
        <v>829</v>
      </c>
      <c r="F52" s="112"/>
      <c r="G52" s="112"/>
      <c r="H52" s="111">
        <f t="shared" ref="H52:H53" si="28">SUM(M52:X52)</f>
        <v>7000</v>
      </c>
      <c r="I52" s="109">
        <f t="shared" si="3"/>
        <v>7000</v>
      </c>
      <c r="J52" s="109">
        <f t="shared" si="4"/>
        <v>0</v>
      </c>
      <c r="K52" s="109">
        <f t="shared" si="5"/>
        <v>0</v>
      </c>
      <c r="L52" s="109">
        <f t="shared" si="6"/>
        <v>0</v>
      </c>
      <c r="M52" s="112">
        <v>6346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654</v>
      </c>
      <c r="V52" s="112">
        <v>0</v>
      </c>
      <c r="W52" s="112">
        <v>0</v>
      </c>
      <c r="X52" s="112">
        <v>0</v>
      </c>
      <c r="Y52" s="11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3"/>
      <c r="AL52" s="4"/>
    </row>
    <row r="53" spans="1:38" ht="15.75" customHeight="1">
      <c r="A53" s="196" t="s">
        <v>39</v>
      </c>
      <c r="B53" s="199" t="s">
        <v>40</v>
      </c>
      <c r="C53" s="200">
        <f t="shared" si="27"/>
        <v>499379.10687999998</v>
      </c>
      <c r="D53" s="194">
        <f t="shared" ref="D53:G53" si="29">SUM(D54:D96)</f>
        <v>361665.29943999997</v>
      </c>
      <c r="E53" s="194">
        <f t="shared" si="29"/>
        <v>36277.534440000003</v>
      </c>
      <c r="F53" s="194">
        <f t="shared" si="29"/>
        <v>1245</v>
      </c>
      <c r="G53" s="194">
        <f t="shared" si="29"/>
        <v>100191.273</v>
      </c>
      <c r="H53" s="194">
        <f t="shared" si="28"/>
        <v>325884.19999999995</v>
      </c>
      <c r="I53" s="198">
        <f t="shared" si="3"/>
        <v>310482.09999999998</v>
      </c>
      <c r="J53" s="198">
        <f t="shared" si="4"/>
        <v>7667.1</v>
      </c>
      <c r="K53" s="198">
        <f t="shared" si="5"/>
        <v>1364</v>
      </c>
      <c r="L53" s="198">
        <f t="shared" si="6"/>
        <v>6371</v>
      </c>
      <c r="M53" s="194">
        <f t="shared" ref="M53:X53" si="30">SUM(M54:M96)</f>
        <v>94412.6</v>
      </c>
      <c r="N53" s="194">
        <f t="shared" si="30"/>
        <v>6462</v>
      </c>
      <c r="O53" s="194">
        <f t="shared" si="30"/>
        <v>1364</v>
      </c>
      <c r="P53" s="194">
        <f t="shared" si="30"/>
        <v>4572</v>
      </c>
      <c r="Q53" s="194">
        <f t="shared" si="30"/>
        <v>18745</v>
      </c>
      <c r="R53" s="194">
        <f t="shared" si="30"/>
        <v>0</v>
      </c>
      <c r="S53" s="194">
        <f t="shared" si="30"/>
        <v>0</v>
      </c>
      <c r="T53" s="194">
        <f t="shared" si="30"/>
        <v>0</v>
      </c>
      <c r="U53" s="194">
        <f t="shared" si="30"/>
        <v>197324.5</v>
      </c>
      <c r="V53" s="194">
        <f t="shared" si="30"/>
        <v>1205.0999999999999</v>
      </c>
      <c r="W53" s="194">
        <f t="shared" si="30"/>
        <v>0</v>
      </c>
      <c r="X53" s="194">
        <f t="shared" si="30"/>
        <v>1799</v>
      </c>
      <c r="Y53" s="195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/>
      <c r="AL53" s="13"/>
    </row>
    <row r="54" spans="1:38" ht="18.75" customHeight="1">
      <c r="A54" s="25">
        <v>1</v>
      </c>
      <c r="B54" s="26" t="s">
        <v>41</v>
      </c>
      <c r="C54" s="162">
        <v>10200</v>
      </c>
      <c r="D54" s="153">
        <v>9745</v>
      </c>
      <c r="E54" s="153">
        <v>455</v>
      </c>
      <c r="F54" s="153">
        <v>0</v>
      </c>
      <c r="G54" s="153">
        <v>0</v>
      </c>
      <c r="H54" s="152">
        <v>3452</v>
      </c>
      <c r="I54" s="109">
        <f t="shared" si="3"/>
        <v>3400</v>
      </c>
      <c r="J54" s="109">
        <f t="shared" si="4"/>
        <v>52</v>
      </c>
      <c r="K54" s="109">
        <f t="shared" si="5"/>
        <v>0</v>
      </c>
      <c r="L54" s="109">
        <f t="shared" si="6"/>
        <v>0</v>
      </c>
      <c r="M54" s="153">
        <v>3400</v>
      </c>
      <c r="N54" s="153">
        <v>52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1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3"/>
      <c r="AL54" s="4"/>
    </row>
    <row r="55" spans="1:38" ht="18.75" customHeight="1">
      <c r="A55" s="25">
        <v>2</v>
      </c>
      <c r="B55" s="26" t="s">
        <v>42</v>
      </c>
      <c r="C55" s="111">
        <f t="shared" ref="C55:C57" si="31">SUM(D55:G55)</f>
        <v>8758</v>
      </c>
      <c r="D55" s="112">
        <v>8039</v>
      </c>
      <c r="E55" s="112">
        <v>719</v>
      </c>
      <c r="F55" s="112"/>
      <c r="G55" s="112"/>
      <c r="H55" s="111">
        <f t="shared" ref="H55:H57" si="32">SUM(M55:X55)</f>
        <v>558</v>
      </c>
      <c r="I55" s="109">
        <f t="shared" si="3"/>
        <v>338</v>
      </c>
      <c r="J55" s="109">
        <f t="shared" si="4"/>
        <v>220</v>
      </c>
      <c r="K55" s="109">
        <f t="shared" si="5"/>
        <v>0</v>
      </c>
      <c r="L55" s="109">
        <f t="shared" si="6"/>
        <v>0</v>
      </c>
      <c r="M55" s="112">
        <v>338</v>
      </c>
      <c r="N55" s="112">
        <v>220</v>
      </c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13"/>
    </row>
    <row r="56" spans="1:38" ht="18.75" customHeight="1">
      <c r="A56" s="25">
        <v>3</v>
      </c>
      <c r="B56" s="26" t="s">
        <v>43</v>
      </c>
      <c r="C56" s="111">
        <f t="shared" si="31"/>
        <v>10726</v>
      </c>
      <c r="D56" s="112">
        <v>7896</v>
      </c>
      <c r="E56" s="112">
        <v>509</v>
      </c>
      <c r="F56" s="112"/>
      <c r="G56" s="112">
        <v>2321</v>
      </c>
      <c r="H56" s="111">
        <f t="shared" si="32"/>
        <v>1283</v>
      </c>
      <c r="I56" s="109">
        <f t="shared" si="3"/>
        <v>528</v>
      </c>
      <c r="J56" s="109">
        <f t="shared" si="4"/>
        <v>250</v>
      </c>
      <c r="K56" s="109">
        <f t="shared" si="5"/>
        <v>75</v>
      </c>
      <c r="L56" s="109">
        <f t="shared" si="6"/>
        <v>430</v>
      </c>
      <c r="M56" s="112">
        <v>528</v>
      </c>
      <c r="N56" s="112">
        <v>250</v>
      </c>
      <c r="O56" s="112">
        <v>75</v>
      </c>
      <c r="P56" s="112">
        <v>430</v>
      </c>
      <c r="Q56" s="112"/>
      <c r="R56" s="112"/>
      <c r="S56" s="112"/>
      <c r="T56" s="112"/>
      <c r="U56" s="112"/>
      <c r="V56" s="112"/>
      <c r="W56" s="112"/>
      <c r="X56" s="112"/>
      <c r="Y56" s="112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13"/>
    </row>
    <row r="57" spans="1:38" ht="18.75" customHeight="1">
      <c r="A57" s="25">
        <v>4</v>
      </c>
      <c r="B57" s="26" t="s">
        <v>44</v>
      </c>
      <c r="C57" s="111">
        <f t="shared" si="31"/>
        <v>18784</v>
      </c>
      <c r="D57" s="112">
        <v>12291</v>
      </c>
      <c r="E57" s="112">
        <v>604</v>
      </c>
      <c r="F57" s="112"/>
      <c r="G57" s="112">
        <f>6986-1097</f>
        <v>5889</v>
      </c>
      <c r="H57" s="111">
        <f t="shared" si="32"/>
        <v>5938</v>
      </c>
      <c r="I57" s="109">
        <f t="shared" si="3"/>
        <v>5445</v>
      </c>
      <c r="J57" s="109">
        <f t="shared" si="4"/>
        <v>493</v>
      </c>
      <c r="K57" s="109">
        <f t="shared" si="5"/>
        <v>0</v>
      </c>
      <c r="L57" s="109">
        <f t="shared" si="6"/>
        <v>0</v>
      </c>
      <c r="M57" s="112"/>
      <c r="N57" s="112">
        <v>357</v>
      </c>
      <c r="O57" s="112"/>
      <c r="P57" s="112"/>
      <c r="Q57" s="112">
        <v>5445</v>
      </c>
      <c r="R57" s="112"/>
      <c r="S57" s="112"/>
      <c r="T57" s="112"/>
      <c r="U57" s="112"/>
      <c r="V57" s="112">
        <v>136</v>
      </c>
      <c r="W57" s="112"/>
      <c r="X57" s="112"/>
      <c r="Y57" s="112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/>
      <c r="AL57" s="13"/>
    </row>
    <row r="58" spans="1:38" ht="18.75" customHeight="1">
      <c r="A58" s="25">
        <v>5</v>
      </c>
      <c r="B58" s="26" t="s">
        <v>45</v>
      </c>
      <c r="C58" s="111">
        <v>7917</v>
      </c>
      <c r="D58" s="112">
        <v>7764</v>
      </c>
      <c r="E58" s="112">
        <v>153</v>
      </c>
      <c r="F58" s="112">
        <v>0</v>
      </c>
      <c r="G58" s="112">
        <v>0</v>
      </c>
      <c r="H58" s="111">
        <v>51</v>
      </c>
      <c r="I58" s="109">
        <f t="shared" si="3"/>
        <v>0</v>
      </c>
      <c r="J58" s="109">
        <f t="shared" si="4"/>
        <v>51</v>
      </c>
      <c r="K58" s="109">
        <f t="shared" si="5"/>
        <v>0</v>
      </c>
      <c r="L58" s="109">
        <f t="shared" si="6"/>
        <v>0</v>
      </c>
      <c r="M58" s="112">
        <v>0</v>
      </c>
      <c r="N58" s="112">
        <v>51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  <c r="AL58" s="13"/>
    </row>
    <row r="59" spans="1:38" ht="18.75" customHeight="1">
      <c r="A59" s="25">
        <v>6</v>
      </c>
      <c r="B59" s="26" t="s">
        <v>46</v>
      </c>
      <c r="C59" s="111">
        <f t="shared" ref="C59:C67" si="33">SUM(D59:G59)</f>
        <v>11373</v>
      </c>
      <c r="D59" s="159">
        <v>8530</v>
      </c>
      <c r="E59" s="153">
        <v>619</v>
      </c>
      <c r="F59" s="153"/>
      <c r="G59" s="153">
        <v>2224</v>
      </c>
      <c r="H59" s="111">
        <f>SUM(M59:X59)</f>
        <v>12030</v>
      </c>
      <c r="I59" s="109">
        <f t="shared" si="3"/>
        <v>12000</v>
      </c>
      <c r="J59" s="109">
        <f t="shared" si="4"/>
        <v>30</v>
      </c>
      <c r="K59" s="109">
        <f t="shared" si="5"/>
        <v>0</v>
      </c>
      <c r="L59" s="109">
        <f t="shared" si="6"/>
        <v>0</v>
      </c>
      <c r="M59" s="159">
        <v>12000</v>
      </c>
      <c r="N59" s="153">
        <v>30</v>
      </c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13"/>
    </row>
    <row r="60" spans="1:38" ht="18.75" customHeight="1">
      <c r="A60" s="25">
        <v>7</v>
      </c>
      <c r="B60" s="26" t="s">
        <v>47</v>
      </c>
      <c r="C60" s="111">
        <f t="shared" si="33"/>
        <v>13668</v>
      </c>
      <c r="D60" s="112">
        <v>10211</v>
      </c>
      <c r="E60" s="112">
        <v>897</v>
      </c>
      <c r="F60" s="112"/>
      <c r="G60" s="112">
        <v>2560</v>
      </c>
      <c r="H60" s="111"/>
      <c r="I60" s="109">
        <f t="shared" si="3"/>
        <v>330</v>
      </c>
      <c r="J60" s="109">
        <f t="shared" si="4"/>
        <v>300</v>
      </c>
      <c r="K60" s="109">
        <f t="shared" si="5"/>
        <v>0</v>
      </c>
      <c r="L60" s="109">
        <f t="shared" si="6"/>
        <v>460</v>
      </c>
      <c r="M60" s="112">
        <v>190</v>
      </c>
      <c r="N60" s="112">
        <v>210</v>
      </c>
      <c r="O60" s="112"/>
      <c r="P60" s="112">
        <v>140</v>
      </c>
      <c r="Q60" s="112"/>
      <c r="R60" s="112"/>
      <c r="S60" s="112"/>
      <c r="T60" s="112"/>
      <c r="U60" s="112">
        <v>140</v>
      </c>
      <c r="V60" s="112">
        <v>90</v>
      </c>
      <c r="W60" s="112"/>
      <c r="X60" s="112">
        <v>320</v>
      </c>
      <c r="Y60" s="112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  <c r="AL60" s="13"/>
    </row>
    <row r="61" spans="1:38" ht="18.75" customHeight="1">
      <c r="A61" s="25">
        <v>8</v>
      </c>
      <c r="B61" s="26" t="s">
        <v>48</v>
      </c>
      <c r="C61" s="111">
        <f t="shared" si="33"/>
        <v>13460</v>
      </c>
      <c r="D61" s="112">
        <v>9930</v>
      </c>
      <c r="E61" s="112">
        <v>928</v>
      </c>
      <c r="F61" s="112"/>
      <c r="G61" s="112">
        <v>2602</v>
      </c>
      <c r="H61" s="111">
        <f t="shared" ref="H61:H67" si="34">SUM(M61:X61)</f>
        <v>900</v>
      </c>
      <c r="I61" s="109">
        <f t="shared" si="3"/>
        <v>600</v>
      </c>
      <c r="J61" s="109">
        <f t="shared" si="4"/>
        <v>87</v>
      </c>
      <c r="K61" s="109">
        <f t="shared" si="5"/>
        <v>0</v>
      </c>
      <c r="L61" s="109">
        <f t="shared" si="6"/>
        <v>213</v>
      </c>
      <c r="M61" s="112">
        <v>235</v>
      </c>
      <c r="N61" s="112"/>
      <c r="O61" s="112"/>
      <c r="P61" s="112"/>
      <c r="Q61" s="112"/>
      <c r="R61" s="112"/>
      <c r="S61" s="112"/>
      <c r="T61" s="112"/>
      <c r="U61" s="112">
        <v>365</v>
      </c>
      <c r="V61" s="112">
        <v>87</v>
      </c>
      <c r="W61" s="112"/>
      <c r="X61" s="112">
        <v>213</v>
      </c>
      <c r="Y61" s="112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  <c r="AL61" s="13"/>
    </row>
    <row r="62" spans="1:38" ht="18.75" customHeight="1">
      <c r="A62" s="25">
        <v>9</v>
      </c>
      <c r="B62" s="26" t="s">
        <v>49</v>
      </c>
      <c r="C62" s="111">
        <f t="shared" si="33"/>
        <v>12768</v>
      </c>
      <c r="D62" s="112">
        <v>11045</v>
      </c>
      <c r="E62" s="112">
        <v>1233</v>
      </c>
      <c r="F62" s="112"/>
      <c r="G62" s="112">
        <v>490</v>
      </c>
      <c r="H62" s="111">
        <f t="shared" si="34"/>
        <v>288</v>
      </c>
      <c r="I62" s="109">
        <f t="shared" si="3"/>
        <v>190</v>
      </c>
      <c r="J62" s="109">
        <f t="shared" si="4"/>
        <v>0</v>
      </c>
      <c r="K62" s="109">
        <f t="shared" si="5"/>
        <v>0</v>
      </c>
      <c r="L62" s="109">
        <f t="shared" si="6"/>
        <v>98</v>
      </c>
      <c r="M62" s="112">
        <v>190</v>
      </c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>
        <v>98</v>
      </c>
      <c r="Y62" s="112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13"/>
    </row>
    <row r="63" spans="1:38" ht="18.75" customHeight="1">
      <c r="A63" s="25">
        <v>10</v>
      </c>
      <c r="B63" s="26" t="s">
        <v>50</v>
      </c>
      <c r="C63" s="111">
        <f t="shared" si="33"/>
        <v>10636</v>
      </c>
      <c r="D63" s="112">
        <v>9771</v>
      </c>
      <c r="E63" s="112">
        <v>865</v>
      </c>
      <c r="F63" s="112"/>
      <c r="G63" s="112"/>
      <c r="H63" s="111">
        <f t="shared" si="34"/>
        <v>0</v>
      </c>
      <c r="I63" s="109">
        <f t="shared" si="3"/>
        <v>0</v>
      </c>
      <c r="J63" s="109">
        <f t="shared" si="4"/>
        <v>0</v>
      </c>
      <c r="K63" s="109">
        <f t="shared" si="5"/>
        <v>0</v>
      </c>
      <c r="L63" s="109">
        <f t="shared" si="6"/>
        <v>0</v>
      </c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13"/>
    </row>
    <row r="64" spans="1:38" ht="18.75" customHeight="1">
      <c r="A64" s="25">
        <v>11</v>
      </c>
      <c r="B64" s="26" t="s">
        <v>51</v>
      </c>
      <c r="C64" s="111">
        <f t="shared" si="33"/>
        <v>0</v>
      </c>
      <c r="D64" s="112"/>
      <c r="E64" s="112"/>
      <c r="F64" s="112"/>
      <c r="G64" s="112"/>
      <c r="H64" s="111">
        <f t="shared" si="34"/>
        <v>0</v>
      </c>
      <c r="I64" s="109">
        <f t="shared" si="3"/>
        <v>0</v>
      </c>
      <c r="J64" s="109">
        <f t="shared" si="4"/>
        <v>0</v>
      </c>
      <c r="K64" s="109">
        <f t="shared" si="5"/>
        <v>0</v>
      </c>
      <c r="L64" s="109">
        <f t="shared" si="6"/>
        <v>0</v>
      </c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  <c r="AL64" s="13"/>
    </row>
    <row r="65" spans="1:38" ht="18.75" customHeight="1">
      <c r="A65" s="25">
        <v>12</v>
      </c>
      <c r="B65" s="26" t="s">
        <v>52</v>
      </c>
      <c r="C65" s="111">
        <f t="shared" si="33"/>
        <v>12980</v>
      </c>
      <c r="D65" s="112">
        <v>8526</v>
      </c>
      <c r="E65" s="112">
        <v>919</v>
      </c>
      <c r="F65" s="112"/>
      <c r="G65" s="112">
        <v>3535</v>
      </c>
      <c r="H65" s="111">
        <f t="shared" si="34"/>
        <v>8199</v>
      </c>
      <c r="I65" s="109">
        <f t="shared" si="3"/>
        <v>7418</v>
      </c>
      <c r="J65" s="109">
        <f t="shared" si="4"/>
        <v>274</v>
      </c>
      <c r="K65" s="109">
        <f t="shared" si="5"/>
        <v>0</v>
      </c>
      <c r="L65" s="109">
        <f t="shared" si="6"/>
        <v>507</v>
      </c>
      <c r="M65" s="112">
        <v>761</v>
      </c>
      <c r="N65" s="112">
        <v>274</v>
      </c>
      <c r="O65" s="112"/>
      <c r="P65" s="112">
        <v>507</v>
      </c>
      <c r="Q65" s="112">
        <v>6650</v>
      </c>
      <c r="R65" s="112"/>
      <c r="S65" s="112"/>
      <c r="T65" s="112"/>
      <c r="U65" s="112">
        <v>7</v>
      </c>
      <c r="V65" s="112"/>
      <c r="W65" s="112"/>
      <c r="X65" s="112"/>
      <c r="Y65" s="112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/>
      <c r="AL65" s="13"/>
    </row>
    <row r="66" spans="1:38" ht="18.75" customHeight="1">
      <c r="A66" s="25">
        <v>13</v>
      </c>
      <c r="B66" s="26" t="s">
        <v>53</v>
      </c>
      <c r="C66" s="111">
        <f t="shared" si="33"/>
        <v>11080</v>
      </c>
      <c r="D66" s="112">
        <v>6227</v>
      </c>
      <c r="E66" s="112">
        <v>785</v>
      </c>
      <c r="F66" s="112"/>
      <c r="G66" s="112">
        <v>4068</v>
      </c>
      <c r="H66" s="111">
        <f t="shared" si="34"/>
        <v>10293</v>
      </c>
      <c r="I66" s="109">
        <f t="shared" si="3"/>
        <v>9328</v>
      </c>
      <c r="J66" s="109">
        <f t="shared" si="4"/>
        <v>376</v>
      </c>
      <c r="K66" s="109">
        <f t="shared" si="5"/>
        <v>339</v>
      </c>
      <c r="L66" s="109">
        <f t="shared" si="6"/>
        <v>250</v>
      </c>
      <c r="M66" s="112">
        <v>9088</v>
      </c>
      <c r="N66" s="112">
        <v>376</v>
      </c>
      <c r="O66" s="112">
        <v>339</v>
      </c>
      <c r="P66" s="112">
        <v>250</v>
      </c>
      <c r="Q66" s="112"/>
      <c r="R66" s="112"/>
      <c r="S66" s="112"/>
      <c r="T66" s="112"/>
      <c r="U66" s="112">
        <v>240</v>
      </c>
      <c r="V66" s="112"/>
      <c r="W66" s="112"/>
      <c r="X66" s="112"/>
      <c r="Y66" s="112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  <c r="AL66" s="13"/>
    </row>
    <row r="67" spans="1:38" ht="26.25" customHeight="1">
      <c r="A67" s="25">
        <v>14</v>
      </c>
      <c r="B67" s="26" t="s">
        <v>54</v>
      </c>
      <c r="C67" s="111">
        <f t="shared" si="33"/>
        <v>15388</v>
      </c>
      <c r="D67" s="112">
        <v>10031</v>
      </c>
      <c r="E67" s="112">
        <v>925</v>
      </c>
      <c r="F67" s="112"/>
      <c r="G67" s="112">
        <v>4432</v>
      </c>
      <c r="H67" s="111">
        <f t="shared" si="34"/>
        <v>1264</v>
      </c>
      <c r="I67" s="109">
        <f t="shared" si="3"/>
        <v>250</v>
      </c>
      <c r="J67" s="109">
        <f t="shared" si="4"/>
        <v>608</v>
      </c>
      <c r="K67" s="109">
        <f t="shared" si="5"/>
        <v>0</v>
      </c>
      <c r="L67" s="109">
        <f t="shared" si="6"/>
        <v>406</v>
      </c>
      <c r="M67" s="112"/>
      <c r="N67" s="112">
        <v>452</v>
      </c>
      <c r="O67" s="112"/>
      <c r="P67" s="112">
        <v>354</v>
      </c>
      <c r="Q67" s="112"/>
      <c r="R67" s="112"/>
      <c r="S67" s="112"/>
      <c r="T67" s="112"/>
      <c r="U67" s="112">
        <v>250</v>
      </c>
      <c r="V67" s="112">
        <v>156</v>
      </c>
      <c r="W67" s="112"/>
      <c r="X67" s="112">
        <v>52</v>
      </c>
      <c r="Y67" s="112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13"/>
    </row>
    <row r="68" spans="1:38" ht="18.75" customHeight="1">
      <c r="A68" s="25">
        <v>15</v>
      </c>
      <c r="B68" s="26" t="s">
        <v>55</v>
      </c>
      <c r="C68" s="111">
        <v>16521</v>
      </c>
      <c r="D68" s="112">
        <v>11292</v>
      </c>
      <c r="E68" s="112">
        <v>966</v>
      </c>
      <c r="F68" s="112"/>
      <c r="G68" s="112">
        <v>4263</v>
      </c>
      <c r="H68" s="111">
        <v>8199</v>
      </c>
      <c r="I68" s="109">
        <f t="shared" si="3"/>
        <v>7418</v>
      </c>
      <c r="J68" s="109">
        <f t="shared" si="4"/>
        <v>274</v>
      </c>
      <c r="K68" s="109">
        <f t="shared" si="5"/>
        <v>0</v>
      </c>
      <c r="L68" s="109">
        <f t="shared" si="6"/>
        <v>507</v>
      </c>
      <c r="M68" s="112">
        <v>761</v>
      </c>
      <c r="N68" s="112">
        <v>274</v>
      </c>
      <c r="O68" s="112"/>
      <c r="P68" s="112">
        <v>507</v>
      </c>
      <c r="Q68" s="112">
        <v>6650</v>
      </c>
      <c r="R68" s="112"/>
      <c r="S68" s="112"/>
      <c r="T68" s="112"/>
      <c r="U68" s="112">
        <v>7</v>
      </c>
      <c r="V68" s="112"/>
      <c r="W68" s="112"/>
      <c r="X68" s="112"/>
      <c r="Y68" s="112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  <c r="AL68" s="13"/>
    </row>
    <row r="69" spans="1:38" ht="18.75" customHeight="1">
      <c r="A69" s="25">
        <v>16</v>
      </c>
      <c r="B69" s="26" t="s">
        <v>56</v>
      </c>
      <c r="C69" s="162">
        <f t="shared" ref="C69:C93" si="35">SUM(D69:G69)</f>
        <v>16041</v>
      </c>
      <c r="D69" s="153">
        <v>11556</v>
      </c>
      <c r="E69" s="153">
        <v>955</v>
      </c>
      <c r="F69" s="153">
        <v>0</v>
      </c>
      <c r="G69" s="153">
        <v>3530</v>
      </c>
      <c r="H69" s="152">
        <f>SUM(M69:Y69)</f>
        <v>9291</v>
      </c>
      <c r="I69" s="109">
        <f t="shared" si="3"/>
        <v>9116</v>
      </c>
      <c r="J69" s="109">
        <f t="shared" si="4"/>
        <v>61</v>
      </c>
      <c r="K69" s="109">
        <f t="shared" si="5"/>
        <v>0</v>
      </c>
      <c r="L69" s="109">
        <f t="shared" si="6"/>
        <v>114</v>
      </c>
      <c r="M69" s="153">
        <v>9116</v>
      </c>
      <c r="N69" s="153">
        <v>0</v>
      </c>
      <c r="O69" s="153">
        <v>0</v>
      </c>
      <c r="P69" s="153">
        <v>92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61</v>
      </c>
      <c r="W69" s="153">
        <v>0</v>
      </c>
      <c r="X69" s="153">
        <v>22</v>
      </c>
      <c r="Y69" s="153">
        <v>0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  <c r="AL69" s="13"/>
    </row>
    <row r="70" spans="1:38" ht="18.75" customHeight="1">
      <c r="A70" s="25">
        <v>17</v>
      </c>
      <c r="B70" s="26" t="s">
        <v>57</v>
      </c>
      <c r="C70" s="111">
        <f t="shared" si="35"/>
        <v>20423</v>
      </c>
      <c r="D70" s="112">
        <v>12005</v>
      </c>
      <c r="E70" s="112">
        <v>1576</v>
      </c>
      <c r="F70" s="112"/>
      <c r="G70" s="112">
        <v>6842</v>
      </c>
      <c r="H70" s="111">
        <f t="shared" ref="H70:H72" si="36">SUM(M70:X70)</f>
        <v>5536</v>
      </c>
      <c r="I70" s="109">
        <f t="shared" si="3"/>
        <v>5251</v>
      </c>
      <c r="J70" s="109">
        <f t="shared" si="4"/>
        <v>165</v>
      </c>
      <c r="K70" s="109">
        <f t="shared" si="5"/>
        <v>0</v>
      </c>
      <c r="L70" s="109">
        <f t="shared" si="6"/>
        <v>120</v>
      </c>
      <c r="M70" s="112">
        <v>5089</v>
      </c>
      <c r="N70" s="112"/>
      <c r="O70" s="112"/>
      <c r="P70" s="112"/>
      <c r="Q70" s="112"/>
      <c r="R70" s="112"/>
      <c r="S70" s="112"/>
      <c r="T70" s="112"/>
      <c r="U70" s="112">
        <v>162</v>
      </c>
      <c r="V70" s="112">
        <v>165</v>
      </c>
      <c r="W70" s="112"/>
      <c r="X70" s="112">
        <v>120</v>
      </c>
      <c r="Y70" s="112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  <c r="AL70" s="13"/>
    </row>
    <row r="71" spans="1:38" ht="18.75" customHeight="1">
      <c r="A71" s="25">
        <v>18</v>
      </c>
      <c r="B71" s="26" t="s">
        <v>58</v>
      </c>
      <c r="C71" s="111">
        <f t="shared" si="35"/>
        <v>19282</v>
      </c>
      <c r="D71" s="112">
        <v>12634</v>
      </c>
      <c r="E71" s="112">
        <v>2245</v>
      </c>
      <c r="F71" s="112"/>
      <c r="G71" s="112">
        <v>4403</v>
      </c>
      <c r="H71" s="111">
        <f t="shared" si="36"/>
        <v>6100</v>
      </c>
      <c r="I71" s="109">
        <f t="shared" si="3"/>
        <v>6100</v>
      </c>
      <c r="J71" s="109">
        <f t="shared" si="4"/>
        <v>0</v>
      </c>
      <c r="K71" s="109">
        <f t="shared" si="5"/>
        <v>0</v>
      </c>
      <c r="L71" s="109">
        <f t="shared" si="6"/>
        <v>0</v>
      </c>
      <c r="M71" s="112">
        <v>6100</v>
      </c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13"/>
    </row>
    <row r="72" spans="1:38" ht="18.75" customHeight="1">
      <c r="A72" s="25">
        <v>19</v>
      </c>
      <c r="B72" s="26" t="s">
        <v>59</v>
      </c>
      <c r="C72" s="111">
        <f t="shared" si="35"/>
        <v>7659</v>
      </c>
      <c r="D72" s="112">
        <v>6873</v>
      </c>
      <c r="E72" s="112">
        <v>150</v>
      </c>
      <c r="F72" s="112"/>
      <c r="G72" s="112">
        <v>636</v>
      </c>
      <c r="H72" s="111">
        <f t="shared" si="36"/>
        <v>2075</v>
      </c>
      <c r="I72" s="109">
        <f t="shared" si="3"/>
        <v>2000</v>
      </c>
      <c r="J72" s="109">
        <f t="shared" si="4"/>
        <v>75</v>
      </c>
      <c r="K72" s="109">
        <f t="shared" si="5"/>
        <v>0</v>
      </c>
      <c r="L72" s="109">
        <f t="shared" si="6"/>
        <v>0</v>
      </c>
      <c r="M72" s="112">
        <v>2000</v>
      </c>
      <c r="N72" s="112"/>
      <c r="O72" s="112"/>
      <c r="P72" s="112"/>
      <c r="Q72" s="112"/>
      <c r="R72" s="112"/>
      <c r="S72" s="112"/>
      <c r="T72" s="112"/>
      <c r="U72" s="112"/>
      <c r="V72" s="112">
        <v>75</v>
      </c>
      <c r="W72" s="112"/>
      <c r="X72" s="112"/>
      <c r="Y72" s="1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3"/>
      <c r="AL72" s="4"/>
    </row>
    <row r="73" spans="1:38" ht="18.75" customHeight="1">
      <c r="A73" s="25">
        <v>20</v>
      </c>
      <c r="B73" s="26" t="s">
        <v>60</v>
      </c>
      <c r="C73" s="111">
        <f t="shared" si="35"/>
        <v>14296</v>
      </c>
      <c r="D73" s="159">
        <v>12639</v>
      </c>
      <c r="E73" s="153">
        <v>1246</v>
      </c>
      <c r="F73" s="153"/>
      <c r="G73" s="153">
        <v>411</v>
      </c>
      <c r="H73" s="152">
        <v>1172</v>
      </c>
      <c r="I73" s="109">
        <f t="shared" si="3"/>
        <v>429</v>
      </c>
      <c r="J73" s="109">
        <f t="shared" si="4"/>
        <v>434</v>
      </c>
      <c r="K73" s="109">
        <f t="shared" si="5"/>
        <v>0</v>
      </c>
      <c r="L73" s="109">
        <f t="shared" si="6"/>
        <v>309</v>
      </c>
      <c r="M73" s="153">
        <v>429</v>
      </c>
      <c r="N73" s="153">
        <v>434</v>
      </c>
      <c r="O73" s="153"/>
      <c r="P73" s="153">
        <v>309</v>
      </c>
      <c r="Q73" s="112"/>
      <c r="R73" s="112"/>
      <c r="S73" s="112"/>
      <c r="T73" s="112"/>
      <c r="U73" s="112"/>
      <c r="V73" s="112"/>
      <c r="W73" s="112"/>
      <c r="X73" s="112"/>
      <c r="Y73" s="11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3"/>
      <c r="AL73" s="4"/>
    </row>
    <row r="74" spans="1:38" ht="25.5" customHeight="1">
      <c r="A74" s="25">
        <v>21</v>
      </c>
      <c r="B74" s="26" t="s">
        <v>61</v>
      </c>
      <c r="C74" s="111">
        <f t="shared" si="35"/>
        <v>7373</v>
      </c>
      <c r="D74" s="112">
        <v>7212</v>
      </c>
      <c r="E74" s="112">
        <v>161</v>
      </c>
      <c r="F74" s="112">
        <v>0</v>
      </c>
      <c r="G74" s="112">
        <v>0</v>
      </c>
      <c r="H74" s="111">
        <f t="shared" ref="H74:H80" si="37">SUM(M74:X74)</f>
        <v>2000</v>
      </c>
      <c r="I74" s="109">
        <f t="shared" ref="I74:I96" si="38">M74+Q74+U74</f>
        <v>2000</v>
      </c>
      <c r="J74" s="109">
        <f t="shared" ref="J74:J96" si="39">N74+R74+V74</f>
        <v>0</v>
      </c>
      <c r="K74" s="109">
        <f t="shared" ref="K74:K96" si="40">O74+S74+W74</f>
        <v>0</v>
      </c>
      <c r="L74" s="109">
        <f t="shared" ref="L74:L96" si="41">P74+T74+X74</f>
        <v>0</v>
      </c>
      <c r="M74" s="112">
        <v>2000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3"/>
      <c r="AL74" s="4"/>
    </row>
    <row r="75" spans="1:38" ht="18.75" customHeight="1">
      <c r="A75" s="25">
        <v>22</v>
      </c>
      <c r="B75" s="26" t="s">
        <v>62</v>
      </c>
      <c r="C75" s="111">
        <f t="shared" si="35"/>
        <v>15909</v>
      </c>
      <c r="D75" s="112">
        <v>10599</v>
      </c>
      <c r="E75" s="112">
        <v>1073</v>
      </c>
      <c r="F75" s="112">
        <v>0</v>
      </c>
      <c r="G75" s="112">
        <v>4237</v>
      </c>
      <c r="H75" s="111">
        <f t="shared" si="37"/>
        <v>781</v>
      </c>
      <c r="I75" s="109">
        <f t="shared" si="38"/>
        <v>0</v>
      </c>
      <c r="J75" s="109">
        <f t="shared" si="39"/>
        <v>322</v>
      </c>
      <c r="K75" s="109">
        <f t="shared" si="40"/>
        <v>0</v>
      </c>
      <c r="L75" s="109">
        <f t="shared" si="41"/>
        <v>459</v>
      </c>
      <c r="M75" s="112">
        <v>0</v>
      </c>
      <c r="N75" s="112">
        <v>322</v>
      </c>
      <c r="O75" s="112">
        <v>0</v>
      </c>
      <c r="P75" s="112">
        <v>400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59</v>
      </c>
      <c r="Y75" s="11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3"/>
      <c r="AL75" s="4"/>
    </row>
    <row r="76" spans="1:38" ht="18.75" customHeight="1">
      <c r="A76" s="25">
        <v>23</v>
      </c>
      <c r="B76" s="26" t="s">
        <v>63</v>
      </c>
      <c r="C76" s="111">
        <f t="shared" si="35"/>
        <v>16327</v>
      </c>
      <c r="D76" s="112">
        <v>9878</v>
      </c>
      <c r="E76" s="112">
        <v>1311</v>
      </c>
      <c r="F76" s="112"/>
      <c r="G76" s="112">
        <v>5138</v>
      </c>
      <c r="H76" s="111">
        <f t="shared" si="37"/>
        <v>1071</v>
      </c>
      <c r="I76" s="109">
        <f t="shared" si="38"/>
        <v>211</v>
      </c>
      <c r="J76" s="109">
        <f t="shared" si="39"/>
        <v>154</v>
      </c>
      <c r="K76" s="109">
        <f t="shared" si="40"/>
        <v>0</v>
      </c>
      <c r="L76" s="109">
        <f t="shared" si="41"/>
        <v>706</v>
      </c>
      <c r="M76" s="112">
        <v>170</v>
      </c>
      <c r="N76" s="112">
        <v>154</v>
      </c>
      <c r="O76" s="112"/>
      <c r="P76" s="112">
        <v>706</v>
      </c>
      <c r="Q76" s="112"/>
      <c r="R76" s="112"/>
      <c r="S76" s="112"/>
      <c r="T76" s="112"/>
      <c r="U76" s="112">
        <v>41</v>
      </c>
      <c r="V76" s="112"/>
      <c r="W76" s="112"/>
      <c r="X76" s="112"/>
      <c r="Y76" s="11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3"/>
      <c r="AL76" s="4"/>
    </row>
    <row r="77" spans="1:38" ht="18.75" customHeight="1">
      <c r="A77" s="138">
        <v>24</v>
      </c>
      <c r="B77" s="151" t="s">
        <v>64</v>
      </c>
      <c r="C77" s="111">
        <f t="shared" si="35"/>
        <v>18614</v>
      </c>
      <c r="D77" s="112">
        <v>9579</v>
      </c>
      <c r="E77" s="112">
        <v>1755</v>
      </c>
      <c r="F77" s="112">
        <v>110</v>
      </c>
      <c r="G77" s="112">
        <v>7170</v>
      </c>
      <c r="H77" s="111">
        <f t="shared" si="37"/>
        <v>428</v>
      </c>
      <c r="I77" s="109">
        <f t="shared" si="38"/>
        <v>228</v>
      </c>
      <c r="J77" s="109">
        <f t="shared" si="39"/>
        <v>83</v>
      </c>
      <c r="K77" s="109">
        <f t="shared" si="40"/>
        <v>0</v>
      </c>
      <c r="L77" s="109">
        <f t="shared" si="41"/>
        <v>117</v>
      </c>
      <c r="M77" s="112">
        <v>148</v>
      </c>
      <c r="N77" s="112">
        <v>83</v>
      </c>
      <c r="O77" s="112"/>
      <c r="P77" s="112">
        <v>7</v>
      </c>
      <c r="Q77" s="112"/>
      <c r="R77" s="112"/>
      <c r="S77" s="112"/>
      <c r="T77" s="112"/>
      <c r="U77" s="112">
        <v>80</v>
      </c>
      <c r="V77" s="112"/>
      <c r="W77" s="112"/>
      <c r="X77" s="112">
        <v>110</v>
      </c>
      <c r="Y77" s="112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1"/>
      <c r="AL77" s="151"/>
    </row>
    <row r="78" spans="1:38" ht="18.75" customHeight="1">
      <c r="A78" s="25">
        <v>25</v>
      </c>
      <c r="B78" s="26" t="s">
        <v>65</v>
      </c>
      <c r="C78" s="111">
        <f t="shared" si="35"/>
        <v>18211.318879999999</v>
      </c>
      <c r="D78" s="112">
        <f>10971+4066.29944</f>
        <v>15037.299439999999</v>
      </c>
      <c r="E78" s="112">
        <v>917.53444000000002</v>
      </c>
      <c r="F78" s="112"/>
      <c r="G78" s="112">
        <v>2256.4850000000001</v>
      </c>
      <c r="H78" s="111">
        <f t="shared" si="37"/>
        <v>4921.2000000000007</v>
      </c>
      <c r="I78" s="109">
        <f t="shared" si="38"/>
        <v>3956.1</v>
      </c>
      <c r="J78" s="109">
        <f t="shared" si="39"/>
        <v>640.1</v>
      </c>
      <c r="K78" s="109">
        <f t="shared" si="40"/>
        <v>0</v>
      </c>
      <c r="L78" s="109">
        <f t="shared" si="41"/>
        <v>325</v>
      </c>
      <c r="M78" s="112">
        <f>149.6+3600</f>
        <v>3749.6</v>
      </c>
      <c r="N78" s="112">
        <v>549</v>
      </c>
      <c r="O78" s="112"/>
      <c r="P78" s="112">
        <v>175</v>
      </c>
      <c r="Q78" s="112"/>
      <c r="R78" s="112"/>
      <c r="S78" s="112"/>
      <c r="T78" s="112"/>
      <c r="U78" s="112">
        <v>206.5</v>
      </c>
      <c r="V78" s="112">
        <v>91.1</v>
      </c>
      <c r="W78" s="112"/>
      <c r="X78" s="112">
        <v>150</v>
      </c>
      <c r="Y78" s="11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3"/>
      <c r="AL78" s="4"/>
    </row>
    <row r="79" spans="1:38" ht="18.75" customHeight="1">
      <c r="A79" s="25">
        <v>26</v>
      </c>
      <c r="B79" s="26" t="s">
        <v>66</v>
      </c>
      <c r="C79" s="111">
        <f t="shared" si="35"/>
        <v>14570</v>
      </c>
      <c r="D79" s="112">
        <v>12741</v>
      </c>
      <c r="E79" s="112">
        <v>1829</v>
      </c>
      <c r="F79" s="112"/>
      <c r="G79" s="112"/>
      <c r="H79" s="111">
        <f t="shared" si="37"/>
        <v>0</v>
      </c>
      <c r="I79" s="109">
        <f t="shared" si="38"/>
        <v>0</v>
      </c>
      <c r="J79" s="109">
        <f t="shared" si="39"/>
        <v>0</v>
      </c>
      <c r="K79" s="109">
        <f t="shared" si="40"/>
        <v>0</v>
      </c>
      <c r="L79" s="109">
        <f t="shared" si="41"/>
        <v>0</v>
      </c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3"/>
      <c r="AL79" s="4"/>
    </row>
    <row r="80" spans="1:38" ht="18.75" customHeight="1">
      <c r="A80" s="25">
        <v>27</v>
      </c>
      <c r="B80" s="26" t="s">
        <v>67</v>
      </c>
      <c r="C80" s="111">
        <f t="shared" si="35"/>
        <v>0</v>
      </c>
      <c r="D80" s="112"/>
      <c r="E80" s="112"/>
      <c r="F80" s="112"/>
      <c r="G80" s="112"/>
      <c r="H80" s="111">
        <f t="shared" si="37"/>
        <v>0</v>
      </c>
      <c r="I80" s="109">
        <f t="shared" si="38"/>
        <v>0</v>
      </c>
      <c r="J80" s="109">
        <f t="shared" si="39"/>
        <v>0</v>
      </c>
      <c r="K80" s="109">
        <f t="shared" si="40"/>
        <v>0</v>
      </c>
      <c r="L80" s="109">
        <f t="shared" si="41"/>
        <v>0</v>
      </c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3"/>
      <c r="AL80" s="4"/>
    </row>
    <row r="81" spans="1:38" ht="18.75" customHeight="1">
      <c r="A81" s="25">
        <v>28</v>
      </c>
      <c r="B81" s="26" t="s">
        <v>68</v>
      </c>
      <c r="C81" s="111">
        <f t="shared" si="35"/>
        <v>14963</v>
      </c>
      <c r="D81" s="159">
        <v>9728</v>
      </c>
      <c r="E81" s="153">
        <v>648</v>
      </c>
      <c r="F81" s="153">
        <v>630</v>
      </c>
      <c r="G81" s="153">
        <v>3957</v>
      </c>
      <c r="H81" s="152">
        <v>3200</v>
      </c>
      <c r="I81" s="109">
        <f t="shared" si="38"/>
        <v>3200</v>
      </c>
      <c r="J81" s="109">
        <f t="shared" si="39"/>
        <v>0</v>
      </c>
      <c r="K81" s="109">
        <f t="shared" si="40"/>
        <v>0</v>
      </c>
      <c r="L81" s="109">
        <f t="shared" si="41"/>
        <v>0</v>
      </c>
      <c r="M81" s="153">
        <v>3200</v>
      </c>
      <c r="N81" s="153"/>
      <c r="O81" s="153"/>
      <c r="P81" s="153"/>
      <c r="Q81" s="153"/>
      <c r="R81" s="153"/>
      <c r="S81" s="153"/>
      <c r="T81" s="153"/>
      <c r="U81" s="153"/>
      <c r="V81" s="153"/>
      <c r="W81" s="112"/>
      <c r="X81" s="112"/>
      <c r="Y81" s="11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3"/>
      <c r="AL81" s="4"/>
    </row>
    <row r="82" spans="1:38" ht="18.75" customHeight="1">
      <c r="A82" s="25">
        <v>29</v>
      </c>
      <c r="B82" s="26" t="s">
        <v>69</v>
      </c>
      <c r="C82" s="111">
        <f t="shared" si="35"/>
        <v>11553</v>
      </c>
      <c r="D82" s="112">
        <v>8339</v>
      </c>
      <c r="E82" s="112">
        <v>980</v>
      </c>
      <c r="F82" s="112">
        <v>0</v>
      </c>
      <c r="G82" s="112">
        <v>2234</v>
      </c>
      <c r="H82" s="111">
        <f t="shared" ref="H82:H93" si="42">SUM(M82:X82)</f>
        <v>4390</v>
      </c>
      <c r="I82" s="109">
        <f t="shared" si="38"/>
        <v>4000</v>
      </c>
      <c r="J82" s="109">
        <f t="shared" si="39"/>
        <v>120</v>
      </c>
      <c r="K82" s="109">
        <f t="shared" si="40"/>
        <v>0</v>
      </c>
      <c r="L82" s="109">
        <f t="shared" si="41"/>
        <v>270</v>
      </c>
      <c r="M82" s="112">
        <v>3900</v>
      </c>
      <c r="N82" s="112">
        <v>0</v>
      </c>
      <c r="O82" s="112">
        <v>0</v>
      </c>
      <c r="P82" s="112">
        <v>150</v>
      </c>
      <c r="Q82" s="112">
        <v>0</v>
      </c>
      <c r="R82" s="112">
        <v>0</v>
      </c>
      <c r="S82" s="112">
        <v>0</v>
      </c>
      <c r="T82" s="112">
        <v>0</v>
      </c>
      <c r="U82" s="112">
        <v>100</v>
      </c>
      <c r="V82" s="112">
        <v>120</v>
      </c>
      <c r="W82" s="112">
        <v>0</v>
      </c>
      <c r="X82" s="112">
        <v>120</v>
      </c>
      <c r="Y82" s="11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3"/>
      <c r="AL82" s="4"/>
    </row>
    <row r="83" spans="1:38" ht="18.75" customHeight="1">
      <c r="A83" s="25">
        <v>30</v>
      </c>
      <c r="B83" s="26" t="s">
        <v>70</v>
      </c>
      <c r="C83" s="111">
        <f t="shared" si="35"/>
        <v>18185</v>
      </c>
      <c r="D83" s="112">
        <v>11636</v>
      </c>
      <c r="E83" s="112">
        <v>1902</v>
      </c>
      <c r="F83" s="112">
        <v>0</v>
      </c>
      <c r="G83" s="112">
        <v>4647</v>
      </c>
      <c r="H83" s="111">
        <f t="shared" si="42"/>
        <v>1755</v>
      </c>
      <c r="I83" s="109">
        <f t="shared" si="38"/>
        <v>1000</v>
      </c>
      <c r="J83" s="109">
        <f t="shared" si="39"/>
        <v>550</v>
      </c>
      <c r="K83" s="109">
        <f t="shared" si="40"/>
        <v>0</v>
      </c>
      <c r="L83" s="109">
        <f t="shared" si="41"/>
        <v>205</v>
      </c>
      <c r="M83" s="112">
        <v>1000</v>
      </c>
      <c r="N83" s="112">
        <v>550</v>
      </c>
      <c r="O83" s="112"/>
      <c r="P83" s="112">
        <v>100</v>
      </c>
      <c r="Q83" s="112"/>
      <c r="R83" s="112"/>
      <c r="S83" s="112"/>
      <c r="T83" s="112"/>
      <c r="U83" s="112">
        <v>0</v>
      </c>
      <c r="V83" s="112">
        <v>0</v>
      </c>
      <c r="W83" s="112">
        <v>0</v>
      </c>
      <c r="X83" s="112">
        <v>105</v>
      </c>
      <c r="Y83" s="11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3"/>
      <c r="AL83" s="4"/>
    </row>
    <row r="84" spans="1:38" ht="18.75" customHeight="1">
      <c r="A84" s="25">
        <v>31</v>
      </c>
      <c r="B84" s="26" t="s">
        <v>71</v>
      </c>
      <c r="C84" s="111">
        <f t="shared" si="35"/>
        <v>11955</v>
      </c>
      <c r="D84" s="112">
        <v>8125</v>
      </c>
      <c r="E84" s="112">
        <v>725</v>
      </c>
      <c r="F84" s="112"/>
      <c r="G84" s="112">
        <v>3105</v>
      </c>
      <c r="H84" s="111">
        <f t="shared" si="42"/>
        <v>252</v>
      </c>
      <c r="I84" s="109">
        <f t="shared" si="38"/>
        <v>0</v>
      </c>
      <c r="J84" s="109">
        <f t="shared" si="39"/>
        <v>72</v>
      </c>
      <c r="K84" s="109">
        <f t="shared" si="40"/>
        <v>0</v>
      </c>
      <c r="L84" s="109">
        <f t="shared" si="41"/>
        <v>180</v>
      </c>
      <c r="M84" s="112"/>
      <c r="N84" s="112"/>
      <c r="O84" s="112"/>
      <c r="P84" s="112"/>
      <c r="Q84" s="112"/>
      <c r="R84" s="112"/>
      <c r="S84" s="112"/>
      <c r="T84" s="112"/>
      <c r="U84" s="112"/>
      <c r="V84" s="112">
        <v>72</v>
      </c>
      <c r="W84" s="112"/>
      <c r="X84" s="112">
        <v>180</v>
      </c>
      <c r="Y84" s="11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"/>
      <c r="AL84" s="4"/>
    </row>
    <row r="85" spans="1:38" ht="18.75" customHeight="1">
      <c r="A85" s="25">
        <v>32</v>
      </c>
      <c r="B85" s="26" t="s">
        <v>72</v>
      </c>
      <c r="C85" s="111">
        <f t="shared" si="35"/>
        <v>15627</v>
      </c>
      <c r="D85" s="159">
        <v>9928</v>
      </c>
      <c r="E85" s="153">
        <v>939</v>
      </c>
      <c r="F85" s="153">
        <v>505</v>
      </c>
      <c r="G85" s="153">
        <v>4255</v>
      </c>
      <c r="H85" s="111">
        <f t="shared" si="42"/>
        <v>4927</v>
      </c>
      <c r="I85" s="109">
        <f t="shared" si="38"/>
        <v>4557</v>
      </c>
      <c r="J85" s="109">
        <f t="shared" si="39"/>
        <v>0</v>
      </c>
      <c r="K85" s="109">
        <f t="shared" si="40"/>
        <v>119</v>
      </c>
      <c r="L85" s="109">
        <f t="shared" si="41"/>
        <v>251</v>
      </c>
      <c r="M85" s="159">
        <v>4118</v>
      </c>
      <c r="N85" s="153"/>
      <c r="O85" s="153">
        <v>119</v>
      </c>
      <c r="P85" s="153">
        <v>251</v>
      </c>
      <c r="Q85" s="153"/>
      <c r="R85" s="153"/>
      <c r="S85" s="153"/>
      <c r="T85" s="153"/>
      <c r="U85" s="153">
        <v>439</v>
      </c>
      <c r="V85" s="153"/>
      <c r="W85" s="153"/>
      <c r="X85" s="153"/>
      <c r="Y85" s="153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"/>
      <c r="AL85" s="4"/>
    </row>
    <row r="86" spans="1:38" ht="18.75" customHeight="1">
      <c r="A86" s="25">
        <v>33</v>
      </c>
      <c r="B86" s="26" t="s">
        <v>73</v>
      </c>
      <c r="C86" s="111">
        <f t="shared" si="35"/>
        <v>12124.788</v>
      </c>
      <c r="D86" s="112">
        <v>7349</v>
      </c>
      <c r="E86" s="112">
        <v>1096</v>
      </c>
      <c r="F86" s="112"/>
      <c r="G86" s="112">
        <f>3374+305.788</f>
        <v>3679.788</v>
      </c>
      <c r="H86" s="111">
        <f t="shared" si="42"/>
        <v>4493</v>
      </c>
      <c r="I86" s="109">
        <f t="shared" si="38"/>
        <v>3005</v>
      </c>
      <c r="J86" s="109">
        <f t="shared" si="39"/>
        <v>407</v>
      </c>
      <c r="K86" s="109">
        <f t="shared" si="40"/>
        <v>831</v>
      </c>
      <c r="L86" s="109">
        <f t="shared" si="41"/>
        <v>250</v>
      </c>
      <c r="M86" s="112">
        <v>2585</v>
      </c>
      <c r="N86" s="112">
        <v>255</v>
      </c>
      <c r="O86" s="112">
        <v>831</v>
      </c>
      <c r="P86" s="112"/>
      <c r="Q86" s="112"/>
      <c r="R86" s="112"/>
      <c r="S86" s="112"/>
      <c r="T86" s="112"/>
      <c r="U86" s="112">
        <v>420</v>
      </c>
      <c r="V86" s="112">
        <v>152</v>
      </c>
      <c r="W86" s="112"/>
      <c r="X86" s="112">
        <v>250</v>
      </c>
      <c r="Y86" s="11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3"/>
      <c r="AL86" s="4"/>
    </row>
    <row r="87" spans="1:38" ht="18.75" customHeight="1">
      <c r="A87" s="25">
        <v>34</v>
      </c>
      <c r="B87" s="26" t="s">
        <v>74</v>
      </c>
      <c r="C87" s="111">
        <f t="shared" si="35"/>
        <v>11488</v>
      </c>
      <c r="D87" s="112">
        <v>8903</v>
      </c>
      <c r="E87" s="112">
        <v>2585</v>
      </c>
      <c r="F87" s="112">
        <v>0</v>
      </c>
      <c r="G87" s="112"/>
      <c r="H87" s="111">
        <f t="shared" si="42"/>
        <v>0</v>
      </c>
      <c r="I87" s="109">
        <f t="shared" si="38"/>
        <v>0</v>
      </c>
      <c r="J87" s="109">
        <f t="shared" si="39"/>
        <v>0</v>
      </c>
      <c r="K87" s="109">
        <f t="shared" si="40"/>
        <v>0</v>
      </c>
      <c r="L87" s="109">
        <f t="shared" si="41"/>
        <v>0</v>
      </c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3"/>
      <c r="AL87" s="4"/>
    </row>
    <row r="88" spans="1:38" ht="18.75" customHeight="1">
      <c r="A88" s="25">
        <v>35</v>
      </c>
      <c r="B88" s="26" t="s">
        <v>75</v>
      </c>
      <c r="C88" s="111">
        <f t="shared" si="35"/>
        <v>7401</v>
      </c>
      <c r="D88" s="112">
        <v>6893</v>
      </c>
      <c r="E88" s="112">
        <v>508</v>
      </c>
      <c r="F88" s="112"/>
      <c r="G88" s="112"/>
      <c r="H88" s="111">
        <f t="shared" si="42"/>
        <v>8046</v>
      </c>
      <c r="I88" s="109">
        <f t="shared" si="38"/>
        <v>8000</v>
      </c>
      <c r="J88" s="109">
        <f t="shared" si="39"/>
        <v>46</v>
      </c>
      <c r="K88" s="109">
        <f t="shared" si="40"/>
        <v>0</v>
      </c>
      <c r="L88" s="109">
        <f t="shared" si="41"/>
        <v>0</v>
      </c>
      <c r="M88" s="112">
        <v>8000</v>
      </c>
      <c r="N88" s="112">
        <v>46</v>
      </c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3"/>
      <c r="AL88" s="4"/>
    </row>
    <row r="89" spans="1:38" ht="18.75" customHeight="1">
      <c r="A89" s="25">
        <v>36</v>
      </c>
      <c r="B89" s="26" t="s">
        <v>76</v>
      </c>
      <c r="C89" s="111">
        <f t="shared" si="35"/>
        <v>0</v>
      </c>
      <c r="D89" s="112"/>
      <c r="E89" s="112"/>
      <c r="F89" s="112"/>
      <c r="G89" s="112"/>
      <c r="H89" s="111">
        <f t="shared" si="42"/>
        <v>0</v>
      </c>
      <c r="I89" s="109">
        <f t="shared" si="38"/>
        <v>0</v>
      </c>
      <c r="J89" s="109">
        <f t="shared" si="39"/>
        <v>0</v>
      </c>
      <c r="K89" s="109">
        <f t="shared" si="40"/>
        <v>0</v>
      </c>
      <c r="L89" s="109">
        <f t="shared" si="41"/>
        <v>0</v>
      </c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3"/>
      <c r="AL89" s="4"/>
    </row>
    <row r="90" spans="1:38" ht="18.75" customHeight="1">
      <c r="A90" s="25">
        <v>37</v>
      </c>
      <c r="B90" s="26" t="s">
        <v>77</v>
      </c>
      <c r="C90" s="111">
        <f t="shared" si="35"/>
        <v>11488</v>
      </c>
      <c r="D90" s="112">
        <v>6931</v>
      </c>
      <c r="E90" s="112">
        <v>740</v>
      </c>
      <c r="F90" s="112"/>
      <c r="G90" s="112">
        <v>3817</v>
      </c>
      <c r="H90" s="111">
        <f t="shared" si="42"/>
        <v>3490</v>
      </c>
      <c r="I90" s="109">
        <f t="shared" si="38"/>
        <v>3255</v>
      </c>
      <c r="J90" s="109">
        <f t="shared" si="39"/>
        <v>235</v>
      </c>
      <c r="K90" s="109">
        <f t="shared" si="40"/>
        <v>0</v>
      </c>
      <c r="L90" s="109">
        <f t="shared" si="41"/>
        <v>0</v>
      </c>
      <c r="M90" s="112">
        <v>3255</v>
      </c>
      <c r="N90" s="112">
        <v>235</v>
      </c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3"/>
      <c r="AL90" s="4"/>
    </row>
    <row r="91" spans="1:38" ht="18.75" customHeight="1">
      <c r="A91" s="25">
        <v>38</v>
      </c>
      <c r="B91" s="26" t="s">
        <v>78</v>
      </c>
      <c r="C91" s="111">
        <f t="shared" si="35"/>
        <v>0</v>
      </c>
      <c r="D91" s="112"/>
      <c r="E91" s="112"/>
      <c r="F91" s="112"/>
      <c r="G91" s="112"/>
      <c r="H91" s="111">
        <f t="shared" si="42"/>
        <v>0</v>
      </c>
      <c r="I91" s="109">
        <f t="shared" si="38"/>
        <v>0</v>
      </c>
      <c r="J91" s="109">
        <f t="shared" si="39"/>
        <v>0</v>
      </c>
      <c r="K91" s="109">
        <f t="shared" si="40"/>
        <v>0</v>
      </c>
      <c r="L91" s="109">
        <f t="shared" si="41"/>
        <v>0</v>
      </c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3"/>
      <c r="AL91" s="4"/>
    </row>
    <row r="92" spans="1:38" ht="18.75" customHeight="1">
      <c r="A92" s="25">
        <v>39</v>
      </c>
      <c r="B92" s="26" t="s">
        <v>79</v>
      </c>
      <c r="C92" s="111">
        <f t="shared" si="35"/>
        <v>22352</v>
      </c>
      <c r="D92" s="112">
        <v>12504</v>
      </c>
      <c r="E92" s="112">
        <v>2359</v>
      </c>
      <c r="F92" s="112"/>
      <c r="G92" s="112">
        <v>7489</v>
      </c>
      <c r="H92" s="111">
        <f t="shared" si="42"/>
        <v>4503</v>
      </c>
      <c r="I92" s="109">
        <f t="shared" si="38"/>
        <v>3021</v>
      </c>
      <c r="J92" s="109">
        <f t="shared" si="39"/>
        <v>1288</v>
      </c>
      <c r="K92" s="109">
        <f t="shared" si="40"/>
        <v>0</v>
      </c>
      <c r="L92" s="109">
        <f t="shared" si="41"/>
        <v>194</v>
      </c>
      <c r="M92" s="112">
        <v>3021</v>
      </c>
      <c r="N92" s="112">
        <v>1288</v>
      </c>
      <c r="O92" s="112"/>
      <c r="P92" s="112">
        <v>194</v>
      </c>
      <c r="Q92" s="112"/>
      <c r="R92" s="112"/>
      <c r="S92" s="112"/>
      <c r="T92" s="112"/>
      <c r="U92" s="112"/>
      <c r="V92" s="112"/>
      <c r="W92" s="112"/>
      <c r="X92" s="112"/>
      <c r="Y92" s="11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3"/>
      <c r="AL92" s="4"/>
    </row>
    <row r="93" spans="1:38" ht="18.75" customHeight="1">
      <c r="A93" s="25">
        <v>40</v>
      </c>
      <c r="B93" s="26" t="s">
        <v>80</v>
      </c>
      <c r="C93" s="111">
        <f t="shared" si="35"/>
        <v>3380</v>
      </c>
      <c r="D93" s="112">
        <v>3380</v>
      </c>
      <c r="E93" s="112"/>
      <c r="F93" s="112"/>
      <c r="G93" s="112"/>
      <c r="H93" s="111">
        <f t="shared" si="42"/>
        <v>3371</v>
      </c>
      <c r="I93" s="109">
        <f t="shared" si="38"/>
        <v>3371</v>
      </c>
      <c r="J93" s="109">
        <f t="shared" si="39"/>
        <v>0</v>
      </c>
      <c r="K93" s="109">
        <f t="shared" si="40"/>
        <v>0</v>
      </c>
      <c r="L93" s="109">
        <f t="shared" si="41"/>
        <v>0</v>
      </c>
      <c r="M93" s="112">
        <v>3371</v>
      </c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35"/>
      <c r="AL93" s="36"/>
    </row>
    <row r="94" spans="1:38" ht="27.75" customHeight="1">
      <c r="A94" s="25">
        <v>41</v>
      </c>
      <c r="B94" s="26" t="s">
        <v>81</v>
      </c>
      <c r="C94" s="111">
        <v>6303</v>
      </c>
      <c r="D94" s="112">
        <v>6303</v>
      </c>
      <c r="E94" s="112"/>
      <c r="F94" s="112"/>
      <c r="G94" s="112"/>
      <c r="H94" s="111">
        <v>0</v>
      </c>
      <c r="I94" s="109">
        <f t="shared" si="38"/>
        <v>0</v>
      </c>
      <c r="J94" s="109">
        <f t="shared" si="39"/>
        <v>0</v>
      </c>
      <c r="K94" s="109">
        <f t="shared" si="40"/>
        <v>0</v>
      </c>
      <c r="L94" s="109">
        <f t="shared" si="41"/>
        <v>0</v>
      </c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35"/>
      <c r="AL94" s="36"/>
    </row>
    <row r="95" spans="1:38" ht="15.75" customHeight="1">
      <c r="A95" s="25">
        <v>42</v>
      </c>
      <c r="B95" s="26" t="s">
        <v>86</v>
      </c>
      <c r="C95" s="111">
        <f t="shared" ref="C95:C96" si="43">SUM(D95:G95)</f>
        <v>3802</v>
      </c>
      <c r="D95" s="112">
        <v>3802</v>
      </c>
      <c r="E95" s="112"/>
      <c r="F95" s="112"/>
      <c r="G95" s="112"/>
      <c r="H95" s="111">
        <f t="shared" ref="H95:H96" si="44">SUM(M95:X95)</f>
        <v>197219</v>
      </c>
      <c r="I95" s="109">
        <f t="shared" si="38"/>
        <v>197219</v>
      </c>
      <c r="J95" s="109">
        <f t="shared" si="39"/>
        <v>0</v>
      </c>
      <c r="K95" s="109">
        <f t="shared" si="40"/>
        <v>0</v>
      </c>
      <c r="L95" s="109">
        <f t="shared" si="41"/>
        <v>0</v>
      </c>
      <c r="M95" s="112">
        <v>2800</v>
      </c>
      <c r="N95" s="112"/>
      <c r="O95" s="112"/>
      <c r="P95" s="112"/>
      <c r="Q95" s="112"/>
      <c r="R95" s="112"/>
      <c r="S95" s="112"/>
      <c r="T95" s="112"/>
      <c r="U95" s="112">
        <v>194419</v>
      </c>
      <c r="V95" s="112"/>
      <c r="W95" s="112"/>
      <c r="X95" s="112"/>
      <c r="Y95" s="130">
        <v>1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35"/>
      <c r="AL95" s="36"/>
    </row>
    <row r="96" spans="1:38" ht="15.75" customHeight="1">
      <c r="A96" s="25">
        <v>43</v>
      </c>
      <c r="B96" s="26" t="s">
        <v>82</v>
      </c>
      <c r="C96" s="111">
        <f t="shared" si="43"/>
        <v>5793</v>
      </c>
      <c r="D96" s="112">
        <v>5793</v>
      </c>
      <c r="E96" s="112"/>
      <c r="F96" s="112"/>
      <c r="G96" s="112"/>
      <c r="H96" s="111">
        <f t="shared" si="44"/>
        <v>3318</v>
      </c>
      <c r="I96" s="109">
        <f t="shared" si="38"/>
        <v>3318</v>
      </c>
      <c r="J96" s="109">
        <f t="shared" si="39"/>
        <v>0</v>
      </c>
      <c r="K96" s="109">
        <f t="shared" si="40"/>
        <v>0</v>
      </c>
      <c r="L96" s="109">
        <f t="shared" si="41"/>
        <v>0</v>
      </c>
      <c r="M96" s="112">
        <v>2870</v>
      </c>
      <c r="N96" s="112"/>
      <c r="O96" s="112"/>
      <c r="P96" s="112"/>
      <c r="Q96" s="112"/>
      <c r="R96" s="112"/>
      <c r="S96" s="112"/>
      <c r="T96" s="112"/>
      <c r="U96" s="112">
        <v>448</v>
      </c>
      <c r="V96" s="112"/>
      <c r="W96" s="112"/>
      <c r="X96" s="112"/>
      <c r="Y96" s="130">
        <v>1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35"/>
      <c r="AL96" s="36"/>
    </row>
    <row r="97" spans="1:38" ht="22.5" customHeight="1">
      <c r="A97" s="80" t="s">
        <v>83</v>
      </c>
      <c r="B97" s="166"/>
      <c r="C97" s="131">
        <f t="shared" ref="C97:X97" si="45">C8+C23+C38+C53</f>
        <v>3201173.1728799995</v>
      </c>
      <c r="D97" s="131">
        <f t="shared" si="45"/>
        <v>2484643.9354400001</v>
      </c>
      <c r="E97" s="131">
        <f t="shared" si="45"/>
        <v>107667.76444</v>
      </c>
      <c r="F97" s="131">
        <f t="shared" si="45"/>
        <v>170033.08799999999</v>
      </c>
      <c r="G97" s="131">
        <f t="shared" si="45"/>
        <v>222452.05900000001</v>
      </c>
      <c r="H97" s="131">
        <f t="shared" si="45"/>
        <v>4309987.6380000003</v>
      </c>
      <c r="I97" s="131">
        <f t="shared" si="45"/>
        <v>4242602.8839999996</v>
      </c>
      <c r="J97" s="131">
        <f t="shared" si="45"/>
        <v>24833.637999999999</v>
      </c>
      <c r="K97" s="131">
        <f t="shared" si="45"/>
        <v>20220.146000000001</v>
      </c>
      <c r="L97" s="131">
        <f t="shared" si="45"/>
        <v>22330.97</v>
      </c>
      <c r="M97" s="131">
        <f t="shared" si="45"/>
        <v>488981.701</v>
      </c>
      <c r="N97" s="131">
        <f t="shared" si="45"/>
        <v>11100</v>
      </c>
      <c r="O97" s="131">
        <f t="shared" si="45"/>
        <v>9565</v>
      </c>
      <c r="P97" s="131">
        <f t="shared" si="45"/>
        <v>8799</v>
      </c>
      <c r="Q97" s="131">
        <f t="shared" si="45"/>
        <v>3286464</v>
      </c>
      <c r="R97" s="131">
        <f t="shared" si="45"/>
        <v>100</v>
      </c>
      <c r="S97" s="131">
        <f t="shared" si="45"/>
        <v>648</v>
      </c>
      <c r="T97" s="131">
        <f t="shared" si="45"/>
        <v>580.97</v>
      </c>
      <c r="U97" s="131">
        <f t="shared" si="45"/>
        <v>467157.18300000002</v>
      </c>
      <c r="V97" s="131">
        <f t="shared" si="45"/>
        <v>13633.638000000001</v>
      </c>
      <c r="W97" s="131">
        <f t="shared" si="45"/>
        <v>10007.146000000001</v>
      </c>
      <c r="X97" s="131">
        <f t="shared" si="45"/>
        <v>12951</v>
      </c>
      <c r="Y97" s="13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35"/>
      <c r="AL97" s="36"/>
    </row>
    <row r="98" spans="1:38" ht="18.75" customHeight="1">
      <c r="A98" s="1"/>
      <c r="B98" s="2"/>
      <c r="C98" s="54"/>
      <c r="D98" s="54"/>
      <c r="E98" s="54"/>
      <c r="F98" s="54"/>
      <c r="G98" s="54"/>
      <c r="H98" s="54"/>
      <c r="I98" s="77"/>
      <c r="J98" s="77"/>
      <c r="K98" s="77"/>
      <c r="L98" s="77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8.75" customHeight="1">
      <c r="A99" s="1"/>
      <c r="B99" s="2"/>
      <c r="C99" s="54"/>
      <c r="D99" s="54"/>
      <c r="E99" s="54"/>
      <c r="F99" s="54"/>
      <c r="G99" s="54"/>
      <c r="H99" s="54"/>
      <c r="I99" s="77"/>
      <c r="J99" s="77"/>
      <c r="K99" s="77"/>
      <c r="L99" s="77"/>
      <c r="M99" s="54"/>
      <c r="N99" s="54"/>
      <c r="O99" s="54"/>
      <c r="P99" s="54"/>
      <c r="Q99" s="133"/>
      <c r="R99" s="134"/>
      <c r="S99" s="54"/>
      <c r="T99" s="54"/>
      <c r="U99" s="54"/>
      <c r="V99" s="54"/>
      <c r="W99" s="54"/>
      <c r="X99" s="54"/>
      <c r="Y99" s="54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8.75" customHeight="1">
      <c r="A100" s="1"/>
      <c r="B100" s="2"/>
      <c r="C100" s="54"/>
      <c r="D100" s="54"/>
      <c r="E100" s="54"/>
      <c r="F100" s="54"/>
      <c r="G100" s="54"/>
      <c r="H100" s="54"/>
      <c r="I100" s="77"/>
      <c r="J100" s="77"/>
      <c r="K100" s="77"/>
      <c r="L100" s="77"/>
      <c r="M100" s="54"/>
      <c r="N100" s="54"/>
      <c r="O100" s="54"/>
      <c r="P100" s="54"/>
      <c r="Q100" s="54"/>
      <c r="R100" s="167"/>
      <c r="S100" s="54"/>
      <c r="T100" s="54"/>
      <c r="U100" s="54"/>
      <c r="V100" s="54"/>
      <c r="W100" s="54"/>
      <c r="X100" s="54"/>
      <c r="Y100" s="54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8.75" customHeight="1">
      <c r="A101" s="1"/>
      <c r="B101" s="2"/>
      <c r="C101" s="54"/>
      <c r="D101" s="54"/>
      <c r="E101" s="54"/>
      <c r="F101" s="54"/>
      <c r="G101" s="54"/>
      <c r="H101" s="54"/>
      <c r="I101" s="77"/>
      <c r="J101" s="77"/>
      <c r="K101" s="77"/>
      <c r="L101" s="77"/>
      <c r="M101" s="54"/>
      <c r="N101" s="54"/>
      <c r="O101" s="54"/>
      <c r="P101" s="54"/>
      <c r="Q101" s="54"/>
      <c r="R101" s="136"/>
      <c r="S101" s="54"/>
      <c r="T101" s="54"/>
      <c r="U101" s="54"/>
      <c r="V101" s="54"/>
      <c r="W101" s="54"/>
      <c r="X101" s="54"/>
      <c r="Y101" s="54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8.75" customHeight="1">
      <c r="A102" s="1"/>
      <c r="B102" s="2"/>
      <c r="C102" s="54"/>
      <c r="D102" s="54"/>
      <c r="E102" s="54"/>
      <c r="F102" s="54"/>
      <c r="G102" s="54"/>
      <c r="H102" s="54"/>
      <c r="I102" s="77"/>
      <c r="J102" s="77"/>
      <c r="K102" s="77"/>
      <c r="L102" s="7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8.75" customHeight="1">
      <c r="A103" s="1"/>
      <c r="B103" s="2"/>
      <c r="C103" s="54"/>
      <c r="D103" s="54"/>
      <c r="E103" s="54"/>
      <c r="F103" s="54"/>
      <c r="G103" s="54"/>
      <c r="H103" s="54"/>
      <c r="I103" s="77"/>
      <c r="J103" s="77"/>
      <c r="K103" s="77"/>
      <c r="L103" s="7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8.75" customHeight="1">
      <c r="A104" s="1"/>
      <c r="B104" s="2"/>
      <c r="C104" s="54"/>
      <c r="D104" s="54"/>
      <c r="E104" s="54"/>
      <c r="F104" s="54"/>
      <c r="G104" s="54"/>
      <c r="H104" s="54"/>
      <c r="I104" s="77"/>
      <c r="J104" s="77"/>
      <c r="K104" s="77"/>
      <c r="L104" s="7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8.75" customHeight="1">
      <c r="A105" s="1"/>
      <c r="B105" s="2"/>
      <c r="C105" s="54"/>
      <c r="D105" s="54"/>
      <c r="E105" s="54"/>
      <c r="F105" s="54"/>
      <c r="G105" s="54"/>
      <c r="H105" s="54"/>
      <c r="I105" s="77"/>
      <c r="J105" s="77"/>
      <c r="K105" s="77"/>
      <c r="L105" s="7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8.75" customHeight="1">
      <c r="A106" s="1"/>
      <c r="B106" s="2"/>
      <c r="C106" s="54"/>
      <c r="D106" s="54"/>
      <c r="E106" s="54"/>
      <c r="F106" s="54"/>
      <c r="G106" s="54"/>
      <c r="H106" s="54"/>
      <c r="I106" s="77"/>
      <c r="J106" s="77"/>
      <c r="K106" s="77"/>
      <c r="L106" s="7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8.75" customHeight="1">
      <c r="A107" s="1"/>
      <c r="B107" s="2"/>
      <c r="C107" s="54"/>
      <c r="D107" s="54"/>
      <c r="E107" s="54"/>
      <c r="F107" s="54"/>
      <c r="G107" s="54"/>
      <c r="H107" s="54"/>
      <c r="I107" s="77"/>
      <c r="J107" s="77"/>
      <c r="K107" s="77"/>
      <c r="L107" s="7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8.75" customHeight="1">
      <c r="A108" s="1"/>
      <c r="B108" s="2"/>
      <c r="C108" s="54"/>
      <c r="D108" s="54"/>
      <c r="E108" s="54"/>
      <c r="F108" s="54"/>
      <c r="G108" s="54"/>
      <c r="H108" s="54"/>
      <c r="I108" s="77"/>
      <c r="J108" s="77"/>
      <c r="K108" s="77"/>
      <c r="L108" s="7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8.75" customHeight="1">
      <c r="A109" s="1"/>
      <c r="B109" s="2"/>
      <c r="C109" s="54"/>
      <c r="D109" s="54"/>
      <c r="E109" s="54"/>
      <c r="F109" s="54"/>
      <c r="G109" s="54"/>
      <c r="H109" s="54"/>
      <c r="I109" s="77"/>
      <c r="J109" s="77"/>
      <c r="K109" s="77"/>
      <c r="L109" s="7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8.75" customHeight="1">
      <c r="A110" s="1"/>
      <c r="B110" s="2"/>
      <c r="C110" s="54"/>
      <c r="D110" s="54"/>
      <c r="E110" s="54"/>
      <c r="F110" s="54"/>
      <c r="G110" s="54"/>
      <c r="H110" s="54"/>
      <c r="I110" s="77"/>
      <c r="J110" s="77"/>
      <c r="K110" s="77"/>
      <c r="L110" s="7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8.75" customHeight="1">
      <c r="A111" s="1"/>
      <c r="B111" s="2"/>
      <c r="C111" s="54"/>
      <c r="D111" s="54"/>
      <c r="E111" s="54"/>
      <c r="F111" s="54"/>
      <c r="G111" s="54"/>
      <c r="H111" s="54"/>
      <c r="I111" s="77"/>
      <c r="J111" s="77"/>
      <c r="K111" s="77"/>
      <c r="L111" s="7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8.75" customHeight="1">
      <c r="A112" s="1"/>
      <c r="B112" s="2"/>
      <c r="C112" s="54"/>
      <c r="D112" s="54"/>
      <c r="E112" s="54"/>
      <c r="F112" s="54"/>
      <c r="G112" s="54"/>
      <c r="H112" s="54"/>
      <c r="I112" s="77"/>
      <c r="J112" s="77"/>
      <c r="K112" s="77"/>
      <c r="L112" s="7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8.75" customHeight="1">
      <c r="A113" s="1"/>
      <c r="B113" s="2"/>
      <c r="C113" s="54"/>
      <c r="D113" s="54"/>
      <c r="E113" s="54"/>
      <c r="F113" s="54"/>
      <c r="G113" s="54"/>
      <c r="H113" s="54"/>
      <c r="I113" s="77"/>
      <c r="J113" s="77"/>
      <c r="K113" s="77"/>
      <c r="L113" s="7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8.75" customHeight="1">
      <c r="A114" s="1"/>
      <c r="B114" s="2"/>
      <c r="C114" s="54"/>
      <c r="D114" s="54"/>
      <c r="E114" s="54"/>
      <c r="F114" s="54"/>
      <c r="G114" s="54"/>
      <c r="H114" s="54"/>
      <c r="I114" s="77"/>
      <c r="J114" s="77"/>
      <c r="K114" s="77"/>
      <c r="L114" s="7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8.75" customHeight="1">
      <c r="A115" s="1"/>
      <c r="B115" s="2"/>
      <c r="C115" s="54"/>
      <c r="D115" s="54"/>
      <c r="E115" s="54"/>
      <c r="F115" s="54"/>
      <c r="G115" s="54"/>
      <c r="H115" s="54"/>
      <c r="I115" s="77"/>
      <c r="J115" s="77"/>
      <c r="K115" s="77"/>
      <c r="L115" s="7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8.75" customHeight="1">
      <c r="A116" s="1"/>
      <c r="B116" s="2"/>
      <c r="C116" s="54"/>
      <c r="D116" s="54"/>
      <c r="E116" s="54"/>
      <c r="F116" s="54"/>
      <c r="G116" s="54"/>
      <c r="H116" s="54"/>
      <c r="I116" s="77"/>
      <c r="J116" s="77"/>
      <c r="K116" s="77"/>
      <c r="L116" s="7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8.75" customHeight="1">
      <c r="A117" s="1"/>
      <c r="B117" s="2"/>
      <c r="C117" s="54"/>
      <c r="D117" s="54"/>
      <c r="E117" s="54"/>
      <c r="F117" s="54"/>
      <c r="G117" s="54"/>
      <c r="H117" s="54"/>
      <c r="I117" s="77"/>
      <c r="J117" s="77"/>
      <c r="K117" s="77"/>
      <c r="L117" s="7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8.75" customHeight="1">
      <c r="A118" s="1"/>
      <c r="B118" s="2"/>
      <c r="C118" s="54"/>
      <c r="D118" s="54"/>
      <c r="E118" s="54"/>
      <c r="F118" s="54"/>
      <c r="G118" s="54"/>
      <c r="H118" s="54"/>
      <c r="I118" s="77"/>
      <c r="J118" s="77"/>
      <c r="K118" s="77"/>
      <c r="L118" s="77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8.75" customHeight="1">
      <c r="A119" s="1"/>
      <c r="B119" s="2"/>
      <c r="C119" s="54"/>
      <c r="D119" s="54"/>
      <c r="E119" s="54"/>
      <c r="F119" s="54"/>
      <c r="G119" s="54"/>
      <c r="H119" s="54"/>
      <c r="I119" s="77"/>
      <c r="J119" s="77"/>
      <c r="K119" s="77"/>
      <c r="L119" s="77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8.75" customHeight="1">
      <c r="A120" s="1"/>
      <c r="B120" s="2"/>
      <c r="C120" s="54"/>
      <c r="D120" s="54"/>
      <c r="E120" s="54"/>
      <c r="F120" s="54"/>
      <c r="G120" s="54"/>
      <c r="H120" s="54"/>
      <c r="I120" s="77"/>
      <c r="J120" s="77"/>
      <c r="K120" s="77"/>
      <c r="L120" s="77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8.75" customHeight="1">
      <c r="A121" s="1"/>
      <c r="B121" s="2"/>
      <c r="C121" s="54"/>
      <c r="D121" s="54"/>
      <c r="E121" s="54"/>
      <c r="F121" s="54"/>
      <c r="G121" s="54"/>
      <c r="H121" s="54"/>
      <c r="I121" s="77"/>
      <c r="J121" s="77"/>
      <c r="K121" s="77"/>
      <c r="L121" s="77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8.75" customHeight="1">
      <c r="A122" s="1"/>
      <c r="B122" s="2"/>
      <c r="C122" s="54"/>
      <c r="D122" s="54"/>
      <c r="E122" s="54"/>
      <c r="F122" s="54"/>
      <c r="G122" s="54"/>
      <c r="H122" s="54"/>
      <c r="I122" s="77"/>
      <c r="J122" s="77"/>
      <c r="K122" s="77"/>
      <c r="L122" s="7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8.75" customHeight="1">
      <c r="A123" s="1"/>
      <c r="B123" s="2"/>
      <c r="C123" s="54"/>
      <c r="D123" s="54"/>
      <c r="E123" s="54"/>
      <c r="F123" s="54"/>
      <c r="G123" s="54"/>
      <c r="H123" s="54"/>
      <c r="I123" s="77"/>
      <c r="J123" s="77"/>
      <c r="K123" s="77"/>
      <c r="L123" s="7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8.75" customHeight="1">
      <c r="A124" s="1"/>
      <c r="B124" s="2"/>
      <c r="C124" s="54"/>
      <c r="D124" s="54"/>
      <c r="E124" s="54"/>
      <c r="F124" s="54"/>
      <c r="G124" s="54"/>
      <c r="H124" s="54"/>
      <c r="I124" s="77"/>
      <c r="J124" s="77"/>
      <c r="K124" s="77"/>
      <c r="L124" s="7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8.75" customHeight="1">
      <c r="A125" s="1"/>
      <c r="B125" s="2"/>
      <c r="C125" s="54"/>
      <c r="D125" s="54"/>
      <c r="E125" s="54"/>
      <c r="F125" s="54"/>
      <c r="G125" s="54"/>
      <c r="H125" s="54"/>
      <c r="I125" s="77"/>
      <c r="J125" s="77"/>
      <c r="K125" s="77"/>
      <c r="L125" s="77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8.75" customHeight="1">
      <c r="A126" s="1"/>
      <c r="B126" s="2"/>
      <c r="C126" s="54"/>
      <c r="D126" s="54"/>
      <c r="E126" s="54"/>
      <c r="F126" s="54"/>
      <c r="G126" s="54"/>
      <c r="H126" s="54"/>
      <c r="I126" s="77"/>
      <c r="J126" s="77"/>
      <c r="K126" s="77"/>
      <c r="L126" s="77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8.75" customHeight="1">
      <c r="A127" s="1"/>
      <c r="B127" s="2"/>
      <c r="C127" s="54"/>
      <c r="D127" s="54"/>
      <c r="E127" s="54"/>
      <c r="F127" s="54"/>
      <c r="G127" s="54"/>
      <c r="H127" s="54"/>
      <c r="I127" s="77"/>
      <c r="J127" s="77"/>
      <c r="K127" s="77"/>
      <c r="L127" s="77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8.75" customHeight="1">
      <c r="A128" s="1"/>
      <c r="B128" s="2"/>
      <c r="C128" s="54"/>
      <c r="D128" s="54"/>
      <c r="E128" s="54"/>
      <c r="F128" s="54"/>
      <c r="G128" s="54"/>
      <c r="H128" s="54"/>
      <c r="I128" s="77"/>
      <c r="J128" s="77"/>
      <c r="K128" s="77"/>
      <c r="L128" s="77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8.75" customHeight="1">
      <c r="A129" s="1"/>
      <c r="B129" s="2"/>
      <c r="C129" s="54"/>
      <c r="D129" s="54"/>
      <c r="E129" s="54"/>
      <c r="F129" s="54"/>
      <c r="G129" s="54"/>
      <c r="H129" s="54"/>
      <c r="I129" s="77"/>
      <c r="J129" s="77"/>
      <c r="K129" s="77"/>
      <c r="L129" s="77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8.75" customHeight="1">
      <c r="A130" s="1"/>
      <c r="B130" s="2"/>
      <c r="C130" s="54"/>
      <c r="D130" s="54"/>
      <c r="E130" s="54"/>
      <c r="F130" s="54"/>
      <c r="G130" s="54"/>
      <c r="H130" s="54"/>
      <c r="I130" s="77"/>
      <c r="J130" s="77"/>
      <c r="K130" s="77"/>
      <c r="L130" s="77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8.75" customHeight="1">
      <c r="A131" s="1"/>
      <c r="B131" s="2"/>
      <c r="C131" s="54"/>
      <c r="D131" s="54"/>
      <c r="E131" s="54"/>
      <c r="F131" s="54"/>
      <c r="G131" s="54"/>
      <c r="H131" s="54"/>
      <c r="I131" s="77"/>
      <c r="J131" s="77"/>
      <c r="K131" s="77"/>
      <c r="L131" s="77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8.75" customHeight="1">
      <c r="A132" s="1"/>
      <c r="B132" s="2"/>
      <c r="C132" s="54"/>
      <c r="D132" s="54"/>
      <c r="E132" s="54"/>
      <c r="F132" s="54"/>
      <c r="G132" s="54"/>
      <c r="H132" s="54"/>
      <c r="I132" s="77"/>
      <c r="J132" s="77"/>
      <c r="K132" s="77"/>
      <c r="L132" s="77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8.75" customHeight="1">
      <c r="A133" s="1"/>
      <c r="B133" s="2"/>
      <c r="C133" s="54"/>
      <c r="D133" s="54"/>
      <c r="E133" s="54"/>
      <c r="F133" s="54"/>
      <c r="G133" s="54"/>
      <c r="H133" s="54"/>
      <c r="I133" s="77"/>
      <c r="J133" s="77"/>
      <c r="K133" s="77"/>
      <c r="L133" s="77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8.75" customHeight="1">
      <c r="A134" s="1"/>
      <c r="B134" s="2"/>
      <c r="C134" s="54"/>
      <c r="D134" s="54"/>
      <c r="E134" s="54"/>
      <c r="F134" s="54"/>
      <c r="G134" s="54"/>
      <c r="H134" s="54"/>
      <c r="I134" s="77"/>
      <c r="J134" s="77"/>
      <c r="K134" s="77"/>
      <c r="L134" s="77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8.75" customHeight="1">
      <c r="A135" s="1"/>
      <c r="B135" s="2"/>
      <c r="C135" s="54"/>
      <c r="D135" s="54"/>
      <c r="E135" s="54"/>
      <c r="F135" s="54"/>
      <c r="G135" s="54"/>
      <c r="H135" s="54"/>
      <c r="I135" s="77"/>
      <c r="J135" s="77"/>
      <c r="K135" s="77"/>
      <c r="L135" s="77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8.75" customHeight="1">
      <c r="A136" s="1"/>
      <c r="B136" s="2"/>
      <c r="C136" s="54"/>
      <c r="D136" s="54"/>
      <c r="E136" s="54"/>
      <c r="F136" s="54"/>
      <c r="G136" s="54"/>
      <c r="H136" s="54"/>
      <c r="I136" s="77"/>
      <c r="J136" s="77"/>
      <c r="K136" s="77"/>
      <c r="L136" s="77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8.75" customHeight="1">
      <c r="A137" s="1"/>
      <c r="B137" s="2"/>
      <c r="C137" s="54"/>
      <c r="D137" s="54"/>
      <c r="E137" s="54"/>
      <c r="F137" s="54"/>
      <c r="G137" s="54"/>
      <c r="H137" s="54"/>
      <c r="I137" s="77"/>
      <c r="J137" s="77"/>
      <c r="K137" s="77"/>
      <c r="L137" s="77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8.75" customHeight="1">
      <c r="A138" s="1"/>
      <c r="B138" s="2"/>
      <c r="C138" s="54"/>
      <c r="D138" s="54"/>
      <c r="E138" s="54"/>
      <c r="F138" s="54"/>
      <c r="G138" s="54"/>
      <c r="H138" s="54"/>
      <c r="I138" s="77"/>
      <c r="J138" s="77"/>
      <c r="K138" s="77"/>
      <c r="L138" s="77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8.75" customHeight="1">
      <c r="A139" s="1"/>
      <c r="B139" s="2"/>
      <c r="C139" s="54"/>
      <c r="D139" s="54"/>
      <c r="E139" s="54"/>
      <c r="F139" s="54"/>
      <c r="G139" s="54"/>
      <c r="H139" s="54"/>
      <c r="I139" s="77"/>
      <c r="J139" s="77"/>
      <c r="K139" s="77"/>
      <c r="L139" s="77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8.75" customHeight="1">
      <c r="A140" s="1"/>
      <c r="B140" s="2"/>
      <c r="C140" s="54"/>
      <c r="D140" s="54"/>
      <c r="E140" s="54"/>
      <c r="F140" s="54"/>
      <c r="G140" s="54"/>
      <c r="H140" s="54"/>
      <c r="I140" s="77"/>
      <c r="J140" s="77"/>
      <c r="K140" s="77"/>
      <c r="L140" s="77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8.75" customHeight="1">
      <c r="A141" s="1"/>
      <c r="B141" s="2"/>
      <c r="C141" s="54"/>
      <c r="D141" s="54"/>
      <c r="E141" s="54"/>
      <c r="F141" s="54"/>
      <c r="G141" s="54"/>
      <c r="H141" s="54"/>
      <c r="I141" s="77"/>
      <c r="J141" s="77"/>
      <c r="K141" s="77"/>
      <c r="L141" s="77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8.75" customHeight="1">
      <c r="A142" s="1"/>
      <c r="B142" s="2"/>
      <c r="C142" s="54"/>
      <c r="D142" s="54"/>
      <c r="E142" s="54"/>
      <c r="F142" s="54"/>
      <c r="G142" s="54"/>
      <c r="H142" s="54"/>
      <c r="I142" s="77"/>
      <c r="J142" s="77"/>
      <c r="K142" s="77"/>
      <c r="L142" s="7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8.75" customHeight="1">
      <c r="A143" s="1"/>
      <c r="B143" s="2"/>
      <c r="C143" s="54"/>
      <c r="D143" s="54"/>
      <c r="E143" s="54"/>
      <c r="F143" s="54"/>
      <c r="G143" s="54"/>
      <c r="H143" s="54"/>
      <c r="I143" s="77"/>
      <c r="J143" s="77"/>
      <c r="K143" s="77"/>
      <c r="L143" s="77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8.75" customHeight="1">
      <c r="A144" s="1"/>
      <c r="B144" s="2"/>
      <c r="C144" s="54"/>
      <c r="D144" s="54"/>
      <c r="E144" s="54"/>
      <c r="F144" s="54"/>
      <c r="G144" s="54"/>
      <c r="H144" s="54"/>
      <c r="I144" s="77"/>
      <c r="J144" s="77"/>
      <c r="K144" s="77"/>
      <c r="L144" s="77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8.75" customHeight="1">
      <c r="A145" s="1"/>
      <c r="B145" s="2"/>
      <c r="C145" s="54"/>
      <c r="D145" s="54"/>
      <c r="E145" s="54"/>
      <c r="F145" s="54"/>
      <c r="G145" s="54"/>
      <c r="H145" s="54"/>
      <c r="I145" s="77"/>
      <c r="J145" s="77"/>
      <c r="K145" s="77"/>
      <c r="L145" s="7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8.75" customHeight="1">
      <c r="A146" s="1"/>
      <c r="B146" s="2"/>
      <c r="C146" s="54"/>
      <c r="D146" s="54"/>
      <c r="E146" s="54"/>
      <c r="F146" s="54"/>
      <c r="G146" s="54"/>
      <c r="H146" s="54"/>
      <c r="I146" s="77"/>
      <c r="J146" s="77"/>
      <c r="K146" s="77"/>
      <c r="L146" s="77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8.75" customHeight="1">
      <c r="A147" s="1"/>
      <c r="B147" s="2"/>
      <c r="C147" s="54"/>
      <c r="D147" s="54"/>
      <c r="E147" s="54"/>
      <c r="F147" s="54"/>
      <c r="G147" s="54"/>
      <c r="H147" s="54"/>
      <c r="I147" s="77"/>
      <c r="J147" s="77"/>
      <c r="K147" s="77"/>
      <c r="L147" s="7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8.75" customHeight="1">
      <c r="A148" s="1"/>
      <c r="B148" s="2"/>
      <c r="C148" s="54"/>
      <c r="D148" s="54"/>
      <c r="E148" s="54"/>
      <c r="F148" s="54"/>
      <c r="G148" s="54"/>
      <c r="H148" s="54"/>
      <c r="I148" s="77"/>
      <c r="J148" s="77"/>
      <c r="K148" s="77"/>
      <c r="L148" s="7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8.75" customHeight="1">
      <c r="A149" s="1"/>
      <c r="B149" s="2"/>
      <c r="C149" s="54"/>
      <c r="D149" s="54"/>
      <c r="E149" s="54"/>
      <c r="F149" s="54"/>
      <c r="G149" s="54"/>
      <c r="H149" s="54"/>
      <c r="I149" s="77"/>
      <c r="J149" s="77"/>
      <c r="K149" s="77"/>
      <c r="L149" s="77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8.75" customHeight="1">
      <c r="A150" s="1"/>
      <c r="B150" s="2"/>
      <c r="C150" s="54"/>
      <c r="D150" s="54"/>
      <c r="E150" s="54"/>
      <c r="F150" s="54"/>
      <c r="G150" s="54"/>
      <c r="H150" s="54"/>
      <c r="I150" s="77"/>
      <c r="J150" s="77"/>
      <c r="K150" s="77"/>
      <c r="L150" s="77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8.75" customHeight="1">
      <c r="A151" s="1"/>
      <c r="B151" s="2"/>
      <c r="C151" s="54"/>
      <c r="D151" s="54"/>
      <c r="E151" s="54"/>
      <c r="F151" s="54"/>
      <c r="G151" s="54"/>
      <c r="H151" s="54"/>
      <c r="I151" s="77"/>
      <c r="J151" s="77"/>
      <c r="K151" s="77"/>
      <c r="L151" s="77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8.75" customHeight="1">
      <c r="A152" s="1"/>
      <c r="B152" s="2"/>
      <c r="C152" s="54"/>
      <c r="D152" s="54"/>
      <c r="E152" s="54"/>
      <c r="F152" s="54"/>
      <c r="G152" s="54"/>
      <c r="H152" s="54"/>
      <c r="I152" s="77"/>
      <c r="J152" s="77"/>
      <c r="K152" s="77"/>
      <c r="L152" s="77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8.75" customHeight="1">
      <c r="A153" s="1"/>
      <c r="B153" s="2"/>
      <c r="C153" s="54"/>
      <c r="D153" s="54"/>
      <c r="E153" s="54"/>
      <c r="F153" s="54"/>
      <c r="G153" s="54"/>
      <c r="H153" s="54"/>
      <c r="I153" s="77"/>
      <c r="J153" s="77"/>
      <c r="K153" s="77"/>
      <c r="L153" s="77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8.75" customHeight="1">
      <c r="A154" s="1"/>
      <c r="B154" s="2"/>
      <c r="C154" s="54"/>
      <c r="D154" s="54"/>
      <c r="E154" s="54"/>
      <c r="F154" s="54"/>
      <c r="G154" s="54"/>
      <c r="H154" s="54"/>
      <c r="I154" s="77"/>
      <c r="J154" s="77"/>
      <c r="K154" s="77"/>
      <c r="L154" s="77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8.75" customHeight="1">
      <c r="A155" s="1"/>
      <c r="B155" s="2"/>
      <c r="C155" s="54"/>
      <c r="D155" s="54"/>
      <c r="E155" s="54"/>
      <c r="F155" s="54"/>
      <c r="G155" s="54"/>
      <c r="H155" s="54"/>
      <c r="I155" s="77"/>
      <c r="J155" s="77"/>
      <c r="K155" s="77"/>
      <c r="L155" s="77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8.75" customHeight="1">
      <c r="A156" s="1"/>
      <c r="B156" s="2"/>
      <c r="C156" s="54"/>
      <c r="D156" s="54"/>
      <c r="E156" s="54"/>
      <c r="F156" s="54"/>
      <c r="G156" s="54"/>
      <c r="H156" s="54"/>
      <c r="I156" s="77"/>
      <c r="J156" s="77"/>
      <c r="K156" s="77"/>
      <c r="L156" s="77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8.75" customHeight="1">
      <c r="A157" s="1"/>
      <c r="B157" s="2"/>
      <c r="C157" s="54"/>
      <c r="D157" s="54"/>
      <c r="E157" s="54"/>
      <c r="F157" s="54"/>
      <c r="G157" s="54"/>
      <c r="H157" s="54"/>
      <c r="I157" s="77"/>
      <c r="J157" s="77"/>
      <c r="K157" s="77"/>
      <c r="L157" s="77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8.75" customHeight="1">
      <c r="A158" s="1"/>
      <c r="B158" s="2"/>
      <c r="C158" s="54"/>
      <c r="D158" s="54"/>
      <c r="E158" s="54"/>
      <c r="F158" s="54"/>
      <c r="G158" s="54"/>
      <c r="H158" s="54"/>
      <c r="I158" s="77"/>
      <c r="J158" s="77"/>
      <c r="K158" s="77"/>
      <c r="L158" s="77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8.75" customHeight="1">
      <c r="A159" s="1"/>
      <c r="B159" s="2"/>
      <c r="C159" s="54"/>
      <c r="D159" s="54"/>
      <c r="E159" s="54"/>
      <c r="F159" s="54"/>
      <c r="G159" s="54"/>
      <c r="H159" s="54"/>
      <c r="I159" s="77"/>
      <c r="J159" s="77"/>
      <c r="K159" s="77"/>
      <c r="L159" s="77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8.75" customHeight="1">
      <c r="A160" s="1"/>
      <c r="B160" s="2"/>
      <c r="C160" s="54"/>
      <c r="D160" s="54"/>
      <c r="E160" s="54"/>
      <c r="F160" s="54"/>
      <c r="G160" s="54"/>
      <c r="H160" s="54"/>
      <c r="I160" s="77"/>
      <c r="J160" s="77"/>
      <c r="K160" s="77"/>
      <c r="L160" s="77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8.75" customHeight="1">
      <c r="A161" s="1"/>
      <c r="B161" s="2"/>
      <c r="C161" s="54"/>
      <c r="D161" s="54"/>
      <c r="E161" s="54"/>
      <c r="F161" s="54"/>
      <c r="G161" s="54"/>
      <c r="H161" s="54"/>
      <c r="I161" s="77"/>
      <c r="J161" s="77"/>
      <c r="K161" s="77"/>
      <c r="L161" s="77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8.75" customHeight="1">
      <c r="A162" s="1"/>
      <c r="B162" s="2"/>
      <c r="C162" s="54"/>
      <c r="D162" s="54"/>
      <c r="E162" s="54"/>
      <c r="F162" s="54"/>
      <c r="G162" s="54"/>
      <c r="H162" s="54"/>
      <c r="I162" s="77"/>
      <c r="J162" s="77"/>
      <c r="K162" s="77"/>
      <c r="L162" s="77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8.75" customHeight="1">
      <c r="A163" s="1"/>
      <c r="B163" s="2"/>
      <c r="C163" s="54"/>
      <c r="D163" s="54"/>
      <c r="E163" s="54"/>
      <c r="F163" s="54"/>
      <c r="G163" s="54"/>
      <c r="H163" s="54"/>
      <c r="I163" s="77"/>
      <c r="J163" s="77"/>
      <c r="K163" s="77"/>
      <c r="L163" s="77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8.75" customHeight="1">
      <c r="A164" s="1"/>
      <c r="B164" s="2"/>
      <c r="C164" s="54"/>
      <c r="D164" s="54"/>
      <c r="E164" s="54"/>
      <c r="F164" s="54"/>
      <c r="G164" s="54"/>
      <c r="H164" s="54"/>
      <c r="I164" s="77"/>
      <c r="J164" s="77"/>
      <c r="K164" s="77"/>
      <c r="L164" s="77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8.75" customHeight="1">
      <c r="A165" s="1"/>
      <c r="B165" s="2"/>
      <c r="C165" s="54"/>
      <c r="D165" s="54"/>
      <c r="E165" s="54"/>
      <c r="F165" s="54"/>
      <c r="G165" s="54"/>
      <c r="H165" s="54"/>
      <c r="I165" s="77"/>
      <c r="J165" s="77"/>
      <c r="K165" s="77"/>
      <c r="L165" s="77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8.75" customHeight="1">
      <c r="A166" s="1"/>
      <c r="B166" s="2"/>
      <c r="C166" s="54"/>
      <c r="D166" s="54"/>
      <c r="E166" s="54"/>
      <c r="F166" s="54"/>
      <c r="G166" s="54"/>
      <c r="H166" s="54"/>
      <c r="I166" s="77"/>
      <c r="J166" s="77"/>
      <c r="K166" s="77"/>
      <c r="L166" s="77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8.75" customHeight="1">
      <c r="A167" s="1"/>
      <c r="B167" s="2"/>
      <c r="C167" s="54"/>
      <c r="D167" s="54"/>
      <c r="E167" s="54"/>
      <c r="F167" s="54"/>
      <c r="G167" s="54"/>
      <c r="H167" s="54"/>
      <c r="I167" s="77"/>
      <c r="J167" s="77"/>
      <c r="K167" s="77"/>
      <c r="L167" s="77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8.75" customHeight="1">
      <c r="A168" s="1"/>
      <c r="B168" s="2"/>
      <c r="C168" s="54"/>
      <c r="D168" s="54"/>
      <c r="E168" s="54"/>
      <c r="F168" s="54"/>
      <c r="G168" s="54"/>
      <c r="H168" s="54"/>
      <c r="I168" s="77"/>
      <c r="J168" s="77"/>
      <c r="K168" s="77"/>
      <c r="L168" s="77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8.75" customHeight="1">
      <c r="A169" s="1"/>
      <c r="B169" s="2"/>
      <c r="C169" s="54"/>
      <c r="D169" s="54"/>
      <c r="E169" s="54"/>
      <c r="F169" s="54"/>
      <c r="G169" s="54"/>
      <c r="H169" s="54"/>
      <c r="I169" s="77"/>
      <c r="J169" s="77"/>
      <c r="K169" s="77"/>
      <c r="L169" s="77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8.75" customHeight="1">
      <c r="A170" s="1"/>
      <c r="B170" s="2"/>
      <c r="C170" s="54"/>
      <c r="D170" s="54"/>
      <c r="E170" s="54"/>
      <c r="F170" s="54"/>
      <c r="G170" s="54"/>
      <c r="H170" s="54"/>
      <c r="I170" s="77"/>
      <c r="J170" s="77"/>
      <c r="K170" s="77"/>
      <c r="L170" s="77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8.75" customHeight="1">
      <c r="A171" s="1"/>
      <c r="B171" s="2"/>
      <c r="C171" s="54"/>
      <c r="D171" s="54"/>
      <c r="E171" s="54"/>
      <c r="F171" s="54"/>
      <c r="G171" s="54"/>
      <c r="H171" s="54"/>
      <c r="I171" s="77"/>
      <c r="J171" s="77"/>
      <c r="K171" s="77"/>
      <c r="L171" s="77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8.75" customHeight="1">
      <c r="A172" s="1"/>
      <c r="B172" s="2"/>
      <c r="C172" s="54"/>
      <c r="D172" s="54"/>
      <c r="E172" s="54"/>
      <c r="F172" s="54"/>
      <c r="G172" s="54"/>
      <c r="H172" s="54"/>
      <c r="I172" s="77"/>
      <c r="J172" s="77"/>
      <c r="K172" s="77"/>
      <c r="L172" s="77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8.75" customHeight="1">
      <c r="A173" s="1"/>
      <c r="B173" s="2"/>
      <c r="C173" s="54"/>
      <c r="D173" s="54"/>
      <c r="E173" s="54"/>
      <c r="F173" s="54"/>
      <c r="G173" s="54"/>
      <c r="H173" s="54"/>
      <c r="I173" s="77"/>
      <c r="J173" s="77"/>
      <c r="K173" s="77"/>
      <c r="L173" s="77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8.75" customHeight="1">
      <c r="A174" s="1"/>
      <c r="B174" s="2"/>
      <c r="C174" s="54"/>
      <c r="D174" s="54"/>
      <c r="E174" s="54"/>
      <c r="F174" s="54"/>
      <c r="G174" s="54"/>
      <c r="H174" s="54"/>
      <c r="I174" s="77"/>
      <c r="J174" s="77"/>
      <c r="K174" s="77"/>
      <c r="L174" s="77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8.75" customHeight="1">
      <c r="A175" s="1"/>
      <c r="B175" s="2"/>
      <c r="C175" s="54"/>
      <c r="D175" s="54"/>
      <c r="E175" s="54"/>
      <c r="F175" s="54"/>
      <c r="G175" s="54"/>
      <c r="H175" s="54"/>
      <c r="I175" s="77"/>
      <c r="J175" s="77"/>
      <c r="K175" s="77"/>
      <c r="L175" s="77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8.75" customHeight="1">
      <c r="A176" s="1"/>
      <c r="B176" s="2"/>
      <c r="C176" s="54"/>
      <c r="D176" s="54"/>
      <c r="E176" s="54"/>
      <c r="F176" s="54"/>
      <c r="G176" s="54"/>
      <c r="H176" s="54"/>
      <c r="I176" s="77"/>
      <c r="J176" s="77"/>
      <c r="K176" s="77"/>
      <c r="L176" s="77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8.75" customHeight="1">
      <c r="A177" s="1"/>
      <c r="B177" s="2"/>
      <c r="C177" s="54"/>
      <c r="D177" s="54"/>
      <c r="E177" s="54"/>
      <c r="F177" s="54"/>
      <c r="G177" s="54"/>
      <c r="H177" s="54"/>
      <c r="I177" s="77"/>
      <c r="J177" s="77"/>
      <c r="K177" s="77"/>
      <c r="L177" s="77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8.75" customHeight="1">
      <c r="A178" s="1"/>
      <c r="B178" s="2"/>
      <c r="C178" s="54"/>
      <c r="D178" s="54"/>
      <c r="E178" s="54"/>
      <c r="F178" s="54"/>
      <c r="G178" s="54"/>
      <c r="H178" s="54"/>
      <c r="I178" s="77"/>
      <c r="J178" s="77"/>
      <c r="K178" s="77"/>
      <c r="L178" s="77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8.75" customHeight="1">
      <c r="A179" s="1"/>
      <c r="B179" s="2"/>
      <c r="C179" s="54"/>
      <c r="D179" s="54"/>
      <c r="E179" s="54"/>
      <c r="F179" s="54"/>
      <c r="G179" s="54"/>
      <c r="H179" s="54"/>
      <c r="I179" s="77"/>
      <c r="J179" s="77"/>
      <c r="K179" s="77"/>
      <c r="L179" s="77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8.75" customHeight="1">
      <c r="A180" s="1"/>
      <c r="B180" s="2"/>
      <c r="C180" s="54"/>
      <c r="D180" s="54"/>
      <c r="E180" s="54"/>
      <c r="F180" s="54"/>
      <c r="G180" s="54"/>
      <c r="H180" s="54"/>
      <c r="I180" s="77"/>
      <c r="J180" s="77"/>
      <c r="K180" s="77"/>
      <c r="L180" s="77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8.75" customHeight="1">
      <c r="A181" s="1"/>
      <c r="B181" s="2"/>
      <c r="C181" s="54"/>
      <c r="D181" s="54"/>
      <c r="E181" s="54"/>
      <c r="F181" s="54"/>
      <c r="G181" s="54"/>
      <c r="H181" s="54"/>
      <c r="I181" s="77"/>
      <c r="J181" s="77"/>
      <c r="K181" s="77"/>
      <c r="L181" s="77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8.75" customHeight="1">
      <c r="A182" s="1"/>
      <c r="B182" s="2"/>
      <c r="C182" s="54"/>
      <c r="D182" s="54"/>
      <c r="E182" s="54"/>
      <c r="F182" s="54"/>
      <c r="G182" s="54"/>
      <c r="H182" s="54"/>
      <c r="I182" s="77"/>
      <c r="J182" s="77"/>
      <c r="K182" s="77"/>
      <c r="L182" s="77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8.75" customHeight="1">
      <c r="A183" s="1"/>
      <c r="B183" s="2"/>
      <c r="C183" s="54"/>
      <c r="D183" s="54"/>
      <c r="E183" s="54"/>
      <c r="F183" s="54"/>
      <c r="G183" s="54"/>
      <c r="H183" s="54"/>
      <c r="I183" s="77"/>
      <c r="J183" s="77"/>
      <c r="K183" s="77"/>
      <c r="L183" s="77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8.75" customHeight="1">
      <c r="A184" s="1"/>
      <c r="B184" s="2"/>
      <c r="C184" s="54"/>
      <c r="D184" s="54"/>
      <c r="E184" s="54"/>
      <c r="F184" s="54"/>
      <c r="G184" s="54"/>
      <c r="H184" s="54"/>
      <c r="I184" s="77"/>
      <c r="J184" s="77"/>
      <c r="K184" s="77"/>
      <c r="L184" s="77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8.75" customHeight="1">
      <c r="A185" s="1"/>
      <c r="B185" s="2"/>
      <c r="C185" s="54"/>
      <c r="D185" s="54"/>
      <c r="E185" s="54"/>
      <c r="F185" s="54"/>
      <c r="G185" s="54"/>
      <c r="H185" s="54"/>
      <c r="I185" s="77"/>
      <c r="J185" s="77"/>
      <c r="K185" s="77"/>
      <c r="L185" s="77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8.75" customHeight="1">
      <c r="A186" s="1"/>
      <c r="B186" s="2"/>
      <c r="C186" s="54"/>
      <c r="D186" s="54"/>
      <c r="E186" s="54"/>
      <c r="F186" s="54"/>
      <c r="G186" s="54"/>
      <c r="H186" s="54"/>
      <c r="I186" s="77"/>
      <c r="J186" s="77"/>
      <c r="K186" s="77"/>
      <c r="L186" s="77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8.75" customHeight="1">
      <c r="A187" s="1"/>
      <c r="B187" s="2"/>
      <c r="C187" s="54"/>
      <c r="D187" s="54"/>
      <c r="E187" s="54"/>
      <c r="F187" s="54"/>
      <c r="G187" s="54"/>
      <c r="H187" s="54"/>
      <c r="I187" s="77"/>
      <c r="J187" s="77"/>
      <c r="K187" s="77"/>
      <c r="L187" s="77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8.75" customHeight="1">
      <c r="A188" s="1"/>
      <c r="B188" s="2"/>
      <c r="C188" s="54"/>
      <c r="D188" s="54"/>
      <c r="E188" s="54"/>
      <c r="F188" s="54"/>
      <c r="G188" s="54"/>
      <c r="H188" s="54"/>
      <c r="I188" s="77"/>
      <c r="J188" s="77"/>
      <c r="K188" s="77"/>
      <c r="L188" s="77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8.75" customHeight="1">
      <c r="A189" s="1"/>
      <c r="B189" s="2"/>
      <c r="C189" s="54"/>
      <c r="D189" s="54"/>
      <c r="E189" s="54"/>
      <c r="F189" s="54"/>
      <c r="G189" s="54"/>
      <c r="H189" s="54"/>
      <c r="I189" s="77"/>
      <c r="J189" s="77"/>
      <c r="K189" s="77"/>
      <c r="L189" s="77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8.75" customHeight="1">
      <c r="A190" s="1"/>
      <c r="B190" s="2"/>
      <c r="C190" s="54"/>
      <c r="D190" s="54"/>
      <c r="E190" s="54"/>
      <c r="F190" s="54"/>
      <c r="G190" s="54"/>
      <c r="H190" s="54"/>
      <c r="I190" s="77"/>
      <c r="J190" s="77"/>
      <c r="K190" s="77"/>
      <c r="L190" s="77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8.75" customHeight="1">
      <c r="A191" s="1"/>
      <c r="B191" s="2"/>
      <c r="C191" s="54"/>
      <c r="D191" s="54"/>
      <c r="E191" s="54"/>
      <c r="F191" s="54"/>
      <c r="G191" s="54"/>
      <c r="H191" s="54"/>
      <c r="I191" s="77"/>
      <c r="J191" s="77"/>
      <c r="K191" s="77"/>
      <c r="L191" s="77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8.75" customHeight="1">
      <c r="A192" s="1"/>
      <c r="B192" s="2"/>
      <c r="C192" s="54"/>
      <c r="D192" s="54"/>
      <c r="E192" s="54"/>
      <c r="F192" s="54"/>
      <c r="G192" s="54"/>
      <c r="H192" s="54"/>
      <c r="I192" s="77"/>
      <c r="J192" s="77"/>
      <c r="K192" s="77"/>
      <c r="L192" s="77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8.75" customHeight="1">
      <c r="A193" s="1"/>
      <c r="B193" s="2"/>
      <c r="C193" s="54"/>
      <c r="D193" s="54"/>
      <c r="E193" s="54"/>
      <c r="F193" s="54"/>
      <c r="G193" s="54"/>
      <c r="H193" s="54"/>
      <c r="I193" s="77"/>
      <c r="J193" s="77"/>
      <c r="K193" s="77"/>
      <c r="L193" s="77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8.75" customHeight="1">
      <c r="A194" s="1"/>
      <c r="B194" s="2"/>
      <c r="C194" s="54"/>
      <c r="D194" s="54"/>
      <c r="E194" s="54"/>
      <c r="F194" s="54"/>
      <c r="G194" s="54"/>
      <c r="H194" s="54"/>
      <c r="I194" s="77"/>
      <c r="J194" s="77"/>
      <c r="K194" s="77"/>
      <c r="L194" s="77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8.75" customHeight="1">
      <c r="A195" s="1"/>
      <c r="B195" s="2"/>
      <c r="C195" s="54"/>
      <c r="D195" s="54"/>
      <c r="E195" s="54"/>
      <c r="F195" s="54"/>
      <c r="G195" s="54"/>
      <c r="H195" s="54"/>
      <c r="I195" s="77"/>
      <c r="J195" s="77"/>
      <c r="K195" s="77"/>
      <c r="L195" s="77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8.75" customHeight="1">
      <c r="A196" s="1"/>
      <c r="B196" s="2"/>
      <c r="C196" s="54"/>
      <c r="D196" s="54"/>
      <c r="E196" s="54"/>
      <c r="F196" s="54"/>
      <c r="G196" s="54"/>
      <c r="H196" s="54"/>
      <c r="I196" s="77"/>
      <c r="J196" s="77"/>
      <c r="K196" s="77"/>
      <c r="L196" s="77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8.75" customHeight="1">
      <c r="A197" s="1"/>
      <c r="B197" s="2"/>
      <c r="C197" s="54"/>
      <c r="D197" s="54"/>
      <c r="E197" s="54"/>
      <c r="F197" s="54"/>
      <c r="G197" s="54"/>
      <c r="H197" s="54"/>
      <c r="I197" s="77"/>
      <c r="J197" s="77"/>
      <c r="K197" s="77"/>
      <c r="L197" s="77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8.75" customHeight="1">
      <c r="A198" s="1"/>
      <c r="B198" s="2"/>
      <c r="C198" s="54"/>
      <c r="D198" s="54"/>
      <c r="E198" s="54"/>
      <c r="F198" s="54"/>
      <c r="G198" s="54"/>
      <c r="H198" s="54"/>
      <c r="I198" s="77"/>
      <c r="J198" s="77"/>
      <c r="K198" s="77"/>
      <c r="L198" s="77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8.75" customHeight="1">
      <c r="A199" s="1"/>
      <c r="B199" s="2"/>
      <c r="C199" s="54"/>
      <c r="D199" s="54"/>
      <c r="E199" s="54"/>
      <c r="F199" s="54"/>
      <c r="G199" s="54"/>
      <c r="H199" s="54"/>
      <c r="I199" s="77"/>
      <c r="J199" s="77"/>
      <c r="K199" s="77"/>
      <c r="L199" s="77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8.75" customHeight="1">
      <c r="A200" s="1"/>
      <c r="B200" s="2"/>
      <c r="C200" s="54"/>
      <c r="D200" s="54"/>
      <c r="E200" s="54"/>
      <c r="F200" s="54"/>
      <c r="G200" s="54"/>
      <c r="H200" s="54"/>
      <c r="I200" s="77"/>
      <c r="J200" s="77"/>
      <c r="K200" s="77"/>
      <c r="L200" s="77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8.75" customHeight="1">
      <c r="A201" s="1"/>
      <c r="B201" s="2"/>
      <c r="C201" s="54"/>
      <c r="D201" s="54"/>
      <c r="E201" s="54"/>
      <c r="F201" s="54"/>
      <c r="G201" s="54"/>
      <c r="H201" s="54"/>
      <c r="I201" s="77"/>
      <c r="J201" s="77"/>
      <c r="K201" s="77"/>
      <c r="L201" s="77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8.75" customHeight="1">
      <c r="A202" s="1"/>
      <c r="B202" s="2"/>
      <c r="C202" s="54"/>
      <c r="D202" s="54"/>
      <c r="E202" s="54"/>
      <c r="F202" s="54"/>
      <c r="G202" s="54"/>
      <c r="H202" s="54"/>
      <c r="I202" s="77"/>
      <c r="J202" s="77"/>
      <c r="K202" s="77"/>
      <c r="L202" s="77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8.75" customHeight="1">
      <c r="A203" s="1"/>
      <c r="B203" s="2"/>
      <c r="C203" s="54"/>
      <c r="D203" s="54"/>
      <c r="E203" s="54"/>
      <c r="F203" s="54"/>
      <c r="G203" s="54"/>
      <c r="H203" s="54"/>
      <c r="I203" s="77"/>
      <c r="J203" s="77"/>
      <c r="K203" s="77"/>
      <c r="L203" s="77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8.75" customHeight="1">
      <c r="A204" s="1"/>
      <c r="B204" s="2"/>
      <c r="C204" s="54"/>
      <c r="D204" s="54"/>
      <c r="E204" s="54"/>
      <c r="F204" s="54"/>
      <c r="G204" s="54"/>
      <c r="H204" s="54"/>
      <c r="I204" s="77"/>
      <c r="J204" s="77"/>
      <c r="K204" s="77"/>
      <c r="L204" s="77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8.75" customHeight="1">
      <c r="A205" s="1"/>
      <c r="B205" s="2"/>
      <c r="C205" s="54"/>
      <c r="D205" s="54"/>
      <c r="E205" s="54"/>
      <c r="F205" s="54"/>
      <c r="G205" s="54"/>
      <c r="H205" s="54"/>
      <c r="I205" s="77"/>
      <c r="J205" s="77"/>
      <c r="K205" s="77"/>
      <c r="L205" s="77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8.75" customHeight="1">
      <c r="A206" s="1"/>
      <c r="B206" s="2"/>
      <c r="C206" s="54"/>
      <c r="D206" s="54"/>
      <c r="E206" s="54"/>
      <c r="F206" s="54"/>
      <c r="G206" s="54"/>
      <c r="H206" s="54"/>
      <c r="I206" s="77"/>
      <c r="J206" s="77"/>
      <c r="K206" s="77"/>
      <c r="L206" s="77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8.75" customHeight="1">
      <c r="A207" s="1"/>
      <c r="B207" s="2"/>
      <c r="C207" s="54"/>
      <c r="D207" s="54"/>
      <c r="E207" s="54"/>
      <c r="F207" s="54"/>
      <c r="G207" s="54"/>
      <c r="H207" s="54"/>
      <c r="I207" s="77"/>
      <c r="J207" s="77"/>
      <c r="K207" s="77"/>
      <c r="L207" s="77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8.75" customHeight="1">
      <c r="A208" s="1"/>
      <c r="B208" s="2"/>
      <c r="C208" s="54"/>
      <c r="D208" s="54"/>
      <c r="E208" s="54"/>
      <c r="F208" s="54"/>
      <c r="G208" s="54"/>
      <c r="H208" s="54"/>
      <c r="I208" s="77"/>
      <c r="J208" s="77"/>
      <c r="K208" s="77"/>
      <c r="L208" s="77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8.75" customHeight="1">
      <c r="A209" s="1"/>
      <c r="B209" s="2"/>
      <c r="C209" s="54"/>
      <c r="D209" s="54"/>
      <c r="E209" s="54"/>
      <c r="F209" s="54"/>
      <c r="G209" s="54"/>
      <c r="H209" s="54"/>
      <c r="I209" s="77"/>
      <c r="J209" s="77"/>
      <c r="K209" s="77"/>
      <c r="L209" s="77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8.75" customHeight="1">
      <c r="A210" s="1"/>
      <c r="B210" s="2"/>
      <c r="C210" s="54"/>
      <c r="D210" s="54"/>
      <c r="E210" s="54"/>
      <c r="F210" s="54"/>
      <c r="G210" s="54"/>
      <c r="H210" s="54"/>
      <c r="I210" s="77"/>
      <c r="J210" s="77"/>
      <c r="K210" s="77"/>
      <c r="L210" s="77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8.75" customHeight="1">
      <c r="A211" s="1"/>
      <c r="B211" s="2"/>
      <c r="C211" s="54"/>
      <c r="D211" s="54"/>
      <c r="E211" s="54"/>
      <c r="F211" s="54"/>
      <c r="G211" s="54"/>
      <c r="H211" s="54"/>
      <c r="I211" s="77"/>
      <c r="J211" s="77"/>
      <c r="K211" s="77"/>
      <c r="L211" s="77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8.75" customHeight="1">
      <c r="A212" s="1"/>
      <c r="B212" s="2"/>
      <c r="C212" s="54"/>
      <c r="D212" s="54"/>
      <c r="E212" s="54"/>
      <c r="F212" s="54"/>
      <c r="G212" s="54"/>
      <c r="H212" s="54"/>
      <c r="I212" s="77"/>
      <c r="J212" s="77"/>
      <c r="K212" s="77"/>
      <c r="L212" s="77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8.75" customHeight="1">
      <c r="A213" s="1"/>
      <c r="B213" s="2"/>
      <c r="C213" s="54"/>
      <c r="D213" s="54"/>
      <c r="E213" s="54"/>
      <c r="F213" s="54"/>
      <c r="G213" s="54"/>
      <c r="H213" s="54"/>
      <c r="I213" s="77"/>
      <c r="J213" s="77"/>
      <c r="K213" s="77"/>
      <c r="L213" s="77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8.75" customHeight="1">
      <c r="A214" s="1"/>
      <c r="B214" s="2"/>
      <c r="C214" s="54"/>
      <c r="D214" s="54"/>
      <c r="E214" s="54"/>
      <c r="F214" s="54"/>
      <c r="G214" s="54"/>
      <c r="H214" s="54"/>
      <c r="I214" s="77"/>
      <c r="J214" s="77"/>
      <c r="K214" s="77"/>
      <c r="L214" s="77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8.75" customHeight="1">
      <c r="A215" s="1"/>
      <c r="B215" s="2"/>
      <c r="C215" s="54"/>
      <c r="D215" s="54"/>
      <c r="E215" s="54"/>
      <c r="F215" s="54"/>
      <c r="G215" s="54"/>
      <c r="H215" s="54"/>
      <c r="I215" s="77"/>
      <c r="J215" s="77"/>
      <c r="K215" s="77"/>
      <c r="L215" s="77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8.75" customHeight="1">
      <c r="A216" s="1"/>
      <c r="B216" s="2"/>
      <c r="C216" s="54"/>
      <c r="D216" s="54"/>
      <c r="E216" s="54"/>
      <c r="F216" s="54"/>
      <c r="G216" s="54"/>
      <c r="H216" s="54"/>
      <c r="I216" s="77"/>
      <c r="J216" s="77"/>
      <c r="K216" s="77"/>
      <c r="L216" s="77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8.75" customHeight="1">
      <c r="A217" s="1"/>
      <c r="B217" s="2"/>
      <c r="C217" s="54"/>
      <c r="D217" s="54"/>
      <c r="E217" s="54"/>
      <c r="F217" s="54"/>
      <c r="G217" s="54"/>
      <c r="H217" s="54"/>
      <c r="I217" s="77"/>
      <c r="J217" s="77"/>
      <c r="K217" s="77"/>
      <c r="L217" s="77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8.75" customHeight="1">
      <c r="A218" s="1"/>
      <c r="B218" s="2"/>
      <c r="C218" s="54"/>
      <c r="D218" s="54"/>
      <c r="E218" s="54"/>
      <c r="F218" s="54"/>
      <c r="G218" s="54"/>
      <c r="H218" s="54"/>
      <c r="I218" s="77"/>
      <c r="J218" s="77"/>
      <c r="K218" s="77"/>
      <c r="L218" s="77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8.75" customHeight="1">
      <c r="A219" s="1"/>
      <c r="B219" s="2"/>
      <c r="C219" s="54"/>
      <c r="D219" s="54"/>
      <c r="E219" s="54"/>
      <c r="F219" s="54"/>
      <c r="G219" s="54"/>
      <c r="H219" s="54"/>
      <c r="I219" s="77"/>
      <c r="J219" s="77"/>
      <c r="K219" s="77"/>
      <c r="L219" s="77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8.75" customHeight="1">
      <c r="A220" s="1"/>
      <c r="B220" s="2"/>
      <c r="C220" s="54"/>
      <c r="D220" s="54"/>
      <c r="E220" s="54"/>
      <c r="F220" s="54"/>
      <c r="G220" s="54"/>
      <c r="H220" s="54"/>
      <c r="I220" s="77"/>
      <c r="J220" s="77"/>
      <c r="K220" s="77"/>
      <c r="L220" s="77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8.75" customHeight="1">
      <c r="A221" s="1"/>
      <c r="B221" s="2"/>
      <c r="C221" s="54"/>
      <c r="D221" s="54"/>
      <c r="E221" s="54"/>
      <c r="F221" s="54"/>
      <c r="G221" s="54"/>
      <c r="H221" s="54"/>
      <c r="I221" s="77"/>
      <c r="J221" s="77"/>
      <c r="K221" s="77"/>
      <c r="L221" s="77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8.75" customHeight="1">
      <c r="A222" s="1"/>
      <c r="B222" s="2"/>
      <c r="C222" s="54"/>
      <c r="D222" s="54"/>
      <c r="E222" s="54"/>
      <c r="F222" s="54"/>
      <c r="G222" s="54"/>
      <c r="H222" s="54"/>
      <c r="I222" s="77"/>
      <c r="J222" s="77"/>
      <c r="K222" s="77"/>
      <c r="L222" s="77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8.75" customHeight="1">
      <c r="A223" s="1"/>
      <c r="B223" s="2"/>
      <c r="C223" s="54"/>
      <c r="D223" s="54"/>
      <c r="E223" s="54"/>
      <c r="F223" s="54"/>
      <c r="G223" s="54"/>
      <c r="H223" s="54"/>
      <c r="I223" s="77"/>
      <c r="J223" s="77"/>
      <c r="K223" s="77"/>
      <c r="L223" s="77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8.75" customHeight="1">
      <c r="A224" s="1"/>
      <c r="B224" s="2"/>
      <c r="C224" s="54"/>
      <c r="D224" s="54"/>
      <c r="E224" s="54"/>
      <c r="F224" s="54"/>
      <c r="G224" s="54"/>
      <c r="H224" s="54"/>
      <c r="I224" s="77"/>
      <c r="J224" s="77"/>
      <c r="K224" s="77"/>
      <c r="L224" s="77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8.75" customHeight="1">
      <c r="A225" s="1"/>
      <c r="B225" s="2"/>
      <c r="C225" s="54"/>
      <c r="D225" s="54"/>
      <c r="E225" s="54"/>
      <c r="F225" s="54"/>
      <c r="G225" s="54"/>
      <c r="H225" s="54"/>
      <c r="I225" s="77"/>
      <c r="J225" s="77"/>
      <c r="K225" s="77"/>
      <c r="L225" s="77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8.75" customHeight="1">
      <c r="A226" s="1"/>
      <c r="B226" s="2"/>
      <c r="C226" s="54"/>
      <c r="D226" s="54"/>
      <c r="E226" s="54"/>
      <c r="F226" s="54"/>
      <c r="G226" s="54"/>
      <c r="H226" s="54"/>
      <c r="I226" s="77"/>
      <c r="J226" s="77"/>
      <c r="K226" s="77"/>
      <c r="L226" s="77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8.75" customHeight="1">
      <c r="A227" s="1"/>
      <c r="B227" s="2"/>
      <c r="C227" s="54"/>
      <c r="D227" s="54"/>
      <c r="E227" s="54"/>
      <c r="F227" s="54"/>
      <c r="G227" s="54"/>
      <c r="H227" s="54"/>
      <c r="I227" s="77"/>
      <c r="J227" s="77"/>
      <c r="K227" s="77"/>
      <c r="L227" s="77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8.75" customHeight="1">
      <c r="A228" s="1"/>
      <c r="B228" s="2"/>
      <c r="C228" s="54"/>
      <c r="D228" s="54"/>
      <c r="E228" s="54"/>
      <c r="F228" s="54"/>
      <c r="G228" s="54"/>
      <c r="H228" s="54"/>
      <c r="I228" s="77"/>
      <c r="J228" s="77"/>
      <c r="K228" s="77"/>
      <c r="L228" s="77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8.75" customHeight="1">
      <c r="A229" s="1"/>
      <c r="B229" s="2"/>
      <c r="C229" s="54"/>
      <c r="D229" s="54"/>
      <c r="E229" s="54"/>
      <c r="F229" s="54"/>
      <c r="G229" s="54"/>
      <c r="H229" s="54"/>
      <c r="I229" s="77"/>
      <c r="J229" s="77"/>
      <c r="K229" s="77"/>
      <c r="L229" s="77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8.75" customHeight="1">
      <c r="A230" s="1"/>
      <c r="B230" s="2"/>
      <c r="C230" s="54"/>
      <c r="D230" s="54"/>
      <c r="E230" s="54"/>
      <c r="F230" s="54"/>
      <c r="G230" s="54"/>
      <c r="H230" s="54"/>
      <c r="I230" s="77"/>
      <c r="J230" s="77"/>
      <c r="K230" s="77"/>
      <c r="L230" s="77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8.75" customHeight="1">
      <c r="A231" s="1"/>
      <c r="B231" s="2"/>
      <c r="C231" s="54"/>
      <c r="D231" s="54"/>
      <c r="E231" s="54"/>
      <c r="F231" s="54"/>
      <c r="G231" s="54"/>
      <c r="H231" s="54"/>
      <c r="I231" s="77"/>
      <c r="J231" s="77"/>
      <c r="K231" s="77"/>
      <c r="L231" s="77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8.75" customHeight="1">
      <c r="A232" s="1"/>
      <c r="B232" s="2"/>
      <c r="C232" s="54"/>
      <c r="D232" s="54"/>
      <c r="E232" s="54"/>
      <c r="F232" s="54"/>
      <c r="G232" s="54"/>
      <c r="H232" s="54"/>
      <c r="I232" s="77"/>
      <c r="J232" s="77"/>
      <c r="K232" s="77"/>
      <c r="L232" s="77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8.75" customHeight="1">
      <c r="A233" s="1"/>
      <c r="B233" s="2"/>
      <c r="C233" s="54"/>
      <c r="D233" s="54"/>
      <c r="E233" s="54"/>
      <c r="F233" s="54"/>
      <c r="G233" s="54"/>
      <c r="H233" s="54"/>
      <c r="I233" s="77"/>
      <c r="J233" s="77"/>
      <c r="K233" s="77"/>
      <c r="L233" s="77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8.75" customHeight="1">
      <c r="A234" s="1"/>
      <c r="B234" s="2"/>
      <c r="C234" s="54"/>
      <c r="D234" s="54"/>
      <c r="E234" s="54"/>
      <c r="F234" s="54"/>
      <c r="G234" s="54"/>
      <c r="H234" s="54"/>
      <c r="I234" s="77"/>
      <c r="J234" s="77"/>
      <c r="K234" s="77"/>
      <c r="L234" s="77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8.75" customHeight="1">
      <c r="A235" s="1"/>
      <c r="B235" s="2"/>
      <c r="C235" s="54"/>
      <c r="D235" s="54"/>
      <c r="E235" s="54"/>
      <c r="F235" s="54"/>
      <c r="G235" s="54"/>
      <c r="H235" s="54"/>
      <c r="I235" s="77"/>
      <c r="J235" s="77"/>
      <c r="K235" s="77"/>
      <c r="L235" s="77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8.75" customHeight="1">
      <c r="A236" s="1"/>
      <c r="B236" s="2"/>
      <c r="C236" s="54"/>
      <c r="D236" s="54"/>
      <c r="E236" s="54"/>
      <c r="F236" s="54"/>
      <c r="G236" s="54"/>
      <c r="H236" s="54"/>
      <c r="I236" s="77"/>
      <c r="J236" s="77"/>
      <c r="K236" s="77"/>
      <c r="L236" s="77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8.75" customHeight="1">
      <c r="A237" s="1"/>
      <c r="B237" s="2"/>
      <c r="C237" s="54"/>
      <c r="D237" s="54"/>
      <c r="E237" s="54"/>
      <c r="F237" s="54"/>
      <c r="G237" s="54"/>
      <c r="H237" s="54"/>
      <c r="I237" s="77"/>
      <c r="J237" s="77"/>
      <c r="K237" s="77"/>
      <c r="L237" s="77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8.75" customHeight="1">
      <c r="A238" s="1"/>
      <c r="B238" s="2"/>
      <c r="C238" s="54"/>
      <c r="D238" s="54"/>
      <c r="E238" s="54"/>
      <c r="F238" s="54"/>
      <c r="G238" s="54"/>
      <c r="H238" s="54"/>
      <c r="I238" s="77"/>
      <c r="J238" s="77"/>
      <c r="K238" s="77"/>
      <c r="L238" s="77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8.75" customHeight="1">
      <c r="A239" s="1"/>
      <c r="B239" s="2"/>
      <c r="C239" s="54"/>
      <c r="D239" s="54"/>
      <c r="E239" s="54"/>
      <c r="F239" s="54"/>
      <c r="G239" s="54"/>
      <c r="H239" s="54"/>
      <c r="I239" s="77"/>
      <c r="J239" s="77"/>
      <c r="K239" s="77"/>
      <c r="L239" s="77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8.75" customHeight="1">
      <c r="A240" s="1"/>
      <c r="B240" s="2"/>
      <c r="C240" s="54"/>
      <c r="D240" s="54"/>
      <c r="E240" s="54"/>
      <c r="F240" s="54"/>
      <c r="G240" s="54"/>
      <c r="H240" s="54"/>
      <c r="I240" s="77"/>
      <c r="J240" s="77"/>
      <c r="K240" s="77"/>
      <c r="L240" s="77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8.75" customHeight="1">
      <c r="A241" s="1"/>
      <c r="B241" s="2"/>
      <c r="C241" s="54"/>
      <c r="D241" s="54"/>
      <c r="E241" s="54"/>
      <c r="F241" s="54"/>
      <c r="G241" s="54"/>
      <c r="H241" s="54"/>
      <c r="I241" s="77"/>
      <c r="J241" s="77"/>
      <c r="K241" s="77"/>
      <c r="L241" s="77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8.75" customHeight="1">
      <c r="A242" s="37"/>
      <c r="B242" s="38"/>
      <c r="C242" s="55"/>
      <c r="D242" s="55"/>
      <c r="E242" s="55"/>
      <c r="F242" s="55"/>
      <c r="G242" s="55"/>
      <c r="H242" s="55"/>
      <c r="I242" s="78"/>
      <c r="J242" s="78"/>
      <c r="K242" s="78"/>
      <c r="L242" s="78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</row>
    <row r="243" spans="1:38" ht="18.75" customHeight="1">
      <c r="A243" s="14"/>
      <c r="B243" s="4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8.75" customHeight="1">
      <c r="A244" s="14"/>
      <c r="B244" s="4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8.75" customHeight="1">
      <c r="A245" s="14"/>
      <c r="B245" s="4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8.75" customHeight="1">
      <c r="A246" s="14"/>
      <c r="B246" s="4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8.75" customHeight="1">
      <c r="A247" s="14"/>
      <c r="B247" s="4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8.75" customHeight="1">
      <c r="A248" s="14"/>
      <c r="B248" s="4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8.75" customHeight="1">
      <c r="A249" s="14"/>
      <c r="B249" s="4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8.75" customHeight="1">
      <c r="A250" s="14"/>
      <c r="B250" s="4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8.75" customHeight="1">
      <c r="A251" s="14"/>
      <c r="B251" s="4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8.75" customHeight="1">
      <c r="A252" s="14"/>
      <c r="B252" s="4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8.75" customHeight="1">
      <c r="A253" s="14"/>
      <c r="B253" s="4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8.75" customHeight="1">
      <c r="A254" s="14"/>
      <c r="B254" s="4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8.75" customHeight="1">
      <c r="A255" s="14"/>
      <c r="B255" s="4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8.75" customHeight="1">
      <c r="A256" s="14"/>
      <c r="B256" s="4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8.75" customHeight="1">
      <c r="A257" s="14"/>
      <c r="B257" s="4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8.75" customHeight="1">
      <c r="A258" s="14"/>
      <c r="B258" s="4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8.75" customHeight="1">
      <c r="A259" s="14"/>
      <c r="B259" s="4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8.75" customHeight="1">
      <c r="A260" s="14"/>
      <c r="B260" s="4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8.75" customHeight="1">
      <c r="A261" s="14"/>
      <c r="B261" s="4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8.75" customHeight="1">
      <c r="A262" s="14"/>
      <c r="B262" s="4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8.75" customHeight="1">
      <c r="A263" s="14"/>
      <c r="B263" s="4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8.75" customHeight="1">
      <c r="A264" s="14"/>
      <c r="B264" s="4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8.75" customHeight="1">
      <c r="A265" s="14"/>
      <c r="B265" s="4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8.75" customHeight="1">
      <c r="A266" s="14"/>
      <c r="B266" s="4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8.75" customHeight="1">
      <c r="A267" s="14"/>
      <c r="B267" s="4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8.75" customHeight="1">
      <c r="A268" s="14"/>
      <c r="B268" s="4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8.75" customHeight="1">
      <c r="A269" s="14"/>
      <c r="B269" s="4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8.75" customHeight="1">
      <c r="A270" s="14"/>
      <c r="B270" s="4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8.75" customHeight="1">
      <c r="A271" s="14"/>
      <c r="B271" s="4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8.75" customHeight="1">
      <c r="A272" s="14"/>
      <c r="B272" s="4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8.75" customHeight="1">
      <c r="A273" s="14"/>
      <c r="B273" s="4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8.75" customHeight="1">
      <c r="A274" s="14"/>
      <c r="B274" s="4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8.75" customHeight="1">
      <c r="A275" s="14"/>
      <c r="B275" s="4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8.75" customHeight="1">
      <c r="A276" s="14"/>
      <c r="B276" s="4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8.75" customHeight="1">
      <c r="A277" s="14"/>
      <c r="B277" s="4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8.75" customHeight="1">
      <c r="A278" s="14"/>
      <c r="B278" s="4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8.75" customHeight="1">
      <c r="A279" s="14"/>
      <c r="B279" s="4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8.75" customHeight="1">
      <c r="A280" s="14"/>
      <c r="B280" s="4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8.75" customHeight="1">
      <c r="A281" s="14"/>
      <c r="B281" s="4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8.75" customHeight="1">
      <c r="A282" s="14"/>
      <c r="B282" s="4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8.75" customHeight="1">
      <c r="A283" s="14"/>
      <c r="B283" s="4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8.75" customHeight="1">
      <c r="A284" s="14"/>
      <c r="B284" s="4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8.75" customHeight="1">
      <c r="A285" s="14"/>
      <c r="B285" s="4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8.75" customHeight="1">
      <c r="A286" s="14"/>
      <c r="B286" s="4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8.75" customHeight="1">
      <c r="A287" s="14"/>
      <c r="B287" s="4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8.75" customHeight="1">
      <c r="A288" s="14"/>
      <c r="B288" s="4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8.75" customHeight="1">
      <c r="A289" s="14"/>
      <c r="B289" s="4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8.75" customHeight="1">
      <c r="A290" s="14"/>
      <c r="B290" s="4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8.75" customHeight="1">
      <c r="A291" s="14"/>
      <c r="B291" s="4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8.75" customHeight="1">
      <c r="A292" s="14"/>
      <c r="B292" s="4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8.75" customHeight="1">
      <c r="A293" s="14"/>
      <c r="B293" s="4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8.75" customHeight="1">
      <c r="A294" s="14"/>
      <c r="B294" s="4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8.75" customHeight="1">
      <c r="A295" s="14"/>
      <c r="B295" s="4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8.75" customHeight="1">
      <c r="A296" s="14"/>
      <c r="B296" s="4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8.75" customHeight="1">
      <c r="A297" s="14"/>
      <c r="B297" s="4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5.75" customHeight="1">
      <c r="A298" s="10"/>
      <c r="B298" s="10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ht="15.75" customHeight="1">
      <c r="A299" s="10"/>
      <c r="B299" s="10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15.75" customHeight="1">
      <c r="A300" s="10"/>
      <c r="B300" s="10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ht="15.75" customHeight="1">
      <c r="A301" s="10"/>
      <c r="B301" s="10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15.75" customHeight="1">
      <c r="A302" s="10"/>
      <c r="B302" s="10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ht="15.75" customHeight="1">
      <c r="A303" s="10"/>
      <c r="B303" s="10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15.75" customHeight="1">
      <c r="A304" s="10"/>
      <c r="B304" s="10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ht="15.75" customHeight="1">
      <c r="A305" s="10"/>
      <c r="B305" s="10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15.75" customHeight="1">
      <c r="A306" s="10"/>
      <c r="B306" s="10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ht="15.75" customHeight="1">
      <c r="A307" s="10"/>
      <c r="B307" s="10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15.75" customHeight="1">
      <c r="A308" s="10"/>
      <c r="B308" s="10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ht="15.75" customHeight="1">
      <c r="A309" s="10"/>
      <c r="B309" s="10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15.75" customHeight="1">
      <c r="A310" s="10"/>
      <c r="B310" s="10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5.75" customHeight="1">
      <c r="A311" s="10"/>
      <c r="B311" s="10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15.75" customHeight="1">
      <c r="A312" s="10"/>
      <c r="B312" s="10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ht="15.75" customHeight="1">
      <c r="A313" s="10"/>
      <c r="B313" s="10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15.75" customHeight="1">
      <c r="A314" s="10"/>
      <c r="B314" s="10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ht="15.75" customHeight="1">
      <c r="A315" s="10"/>
      <c r="B315" s="10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15.75" customHeight="1">
      <c r="A316" s="10"/>
      <c r="B316" s="10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ht="15.75" customHeight="1">
      <c r="A317" s="10"/>
      <c r="B317" s="10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15.75" customHeight="1">
      <c r="A318" s="10"/>
      <c r="B318" s="10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ht="15.75" customHeight="1">
      <c r="A319" s="10"/>
      <c r="B319" s="10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15.75" customHeight="1">
      <c r="A320" s="10"/>
      <c r="B320" s="10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5.75" customHeight="1">
      <c r="A321" s="10"/>
      <c r="B321" s="10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ht="15.75" customHeight="1">
      <c r="A322" s="10"/>
      <c r="B322" s="10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5.75" customHeight="1">
      <c r="A323" s="10"/>
      <c r="B323" s="10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ht="15.75" customHeight="1">
      <c r="A324" s="10"/>
      <c r="B324" s="10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ht="15.75" customHeight="1">
      <c r="A325" s="10"/>
      <c r="B325" s="10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ht="15.75" customHeight="1">
      <c r="A326" s="10"/>
      <c r="B326" s="10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15.75" customHeight="1">
      <c r="A327" s="10"/>
      <c r="B327" s="10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ht="15.75" customHeight="1">
      <c r="A328" s="10"/>
      <c r="B328" s="10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15.75" customHeight="1">
      <c r="A329" s="10"/>
      <c r="B329" s="10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ht="15.75" customHeight="1">
      <c r="A330" s="10"/>
      <c r="B330" s="10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15.75" customHeight="1">
      <c r="A331" s="10"/>
      <c r="B331" s="10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ht="15.75" customHeight="1">
      <c r="A332" s="10"/>
      <c r="B332" s="10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15.75" customHeight="1">
      <c r="A333" s="10"/>
      <c r="B333" s="10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ht="15.75" customHeight="1">
      <c r="A334" s="10"/>
      <c r="B334" s="10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15.75" customHeight="1">
      <c r="A335" s="10"/>
      <c r="B335" s="10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ht="15.75" customHeight="1">
      <c r="A336" s="10"/>
      <c r="B336" s="10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ht="15.75" customHeight="1">
      <c r="A337" s="10"/>
      <c r="B337" s="10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ht="15.75" customHeight="1">
      <c r="A338" s="10"/>
      <c r="B338" s="10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ht="15.75" customHeight="1">
      <c r="A339" s="10"/>
      <c r="B339" s="10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ht="15.75" customHeight="1">
      <c r="A340" s="10"/>
      <c r="B340" s="10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ht="15.75" customHeight="1">
      <c r="A341" s="10"/>
      <c r="B341" s="10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ht="15.75" customHeight="1">
      <c r="A342" s="10"/>
      <c r="B342" s="10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ht="15.75" customHeight="1">
      <c r="A343" s="10"/>
      <c r="B343" s="10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ht="15.75" customHeight="1">
      <c r="A344" s="10"/>
      <c r="B344" s="10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15.75" customHeight="1">
      <c r="A345" s="10"/>
      <c r="B345" s="10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ht="15.75" customHeight="1">
      <c r="A346" s="10"/>
      <c r="B346" s="10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15.75" customHeight="1">
      <c r="A347" s="10"/>
      <c r="B347" s="10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ht="15.75" customHeight="1">
      <c r="A348" s="10"/>
      <c r="B348" s="10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15.75" customHeight="1">
      <c r="A349" s="10"/>
      <c r="B349" s="10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ht="15.75" customHeight="1">
      <c r="A350" s="10"/>
      <c r="B350" s="10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ht="15.75" customHeight="1">
      <c r="A351" s="10"/>
      <c r="B351" s="10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15.75" customHeight="1">
      <c r="A352" s="10"/>
      <c r="B352" s="10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5.75" customHeight="1">
      <c r="A353" s="10"/>
      <c r="B353" s="10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ht="15.75" customHeight="1">
      <c r="A354" s="10"/>
      <c r="B354" s="10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5.75" customHeight="1">
      <c r="A355" s="10"/>
      <c r="B355" s="10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ht="15.75" customHeight="1">
      <c r="A356" s="10"/>
      <c r="B356" s="10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ht="15.75" customHeight="1">
      <c r="A357" s="10"/>
      <c r="B357" s="10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ht="15.75" customHeight="1">
      <c r="A358" s="10"/>
      <c r="B358" s="10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15.75" customHeight="1">
      <c r="A359" s="10"/>
      <c r="B359" s="10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ht="15.75" customHeight="1">
      <c r="A360" s="10"/>
      <c r="B360" s="10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15.75" customHeight="1">
      <c r="A361" s="10"/>
      <c r="B361" s="10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ht="15.75" customHeight="1">
      <c r="A362" s="10"/>
      <c r="B362" s="10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15.75" customHeight="1">
      <c r="A363" s="10"/>
      <c r="B363" s="10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ht="15.75" customHeight="1">
      <c r="A364" s="10"/>
      <c r="B364" s="10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15.75" customHeight="1">
      <c r="A365" s="10"/>
      <c r="B365" s="10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ht="15.75" customHeight="1">
      <c r="A366" s="10"/>
      <c r="B366" s="10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15.75" customHeight="1">
      <c r="A367" s="10"/>
      <c r="B367" s="10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ht="15.75" customHeight="1">
      <c r="A368" s="10"/>
      <c r="B368" s="10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15.75" customHeight="1">
      <c r="A369" s="10"/>
      <c r="B369" s="10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ht="15.75" customHeight="1">
      <c r="A370" s="10"/>
      <c r="B370" s="10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15.75" customHeight="1">
      <c r="A371" s="10"/>
      <c r="B371" s="10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ht="15.75" customHeight="1">
      <c r="A372" s="10"/>
      <c r="B372" s="10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15.75" customHeight="1">
      <c r="A373" s="10"/>
      <c r="B373" s="10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ht="15.75" customHeight="1">
      <c r="A374" s="10"/>
      <c r="B374" s="10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15.75" customHeight="1">
      <c r="A375" s="10"/>
      <c r="B375" s="10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ht="15.75" customHeight="1">
      <c r="A376" s="10"/>
      <c r="B376" s="10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15.75" customHeight="1">
      <c r="A377" s="10"/>
      <c r="B377" s="10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ht="15.75" customHeight="1">
      <c r="A378" s="10"/>
      <c r="B378" s="10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15.75" customHeight="1">
      <c r="A379" s="10"/>
      <c r="B379" s="10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ht="15.75" customHeight="1">
      <c r="A380" s="10"/>
      <c r="B380" s="10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15.75" customHeight="1">
      <c r="A381" s="10"/>
      <c r="B381" s="10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5.75" customHeight="1">
      <c r="A382" s="10"/>
      <c r="B382" s="10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ht="15.75" customHeight="1">
      <c r="A383" s="10"/>
      <c r="B383" s="10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5.75" customHeight="1">
      <c r="A384" s="10"/>
      <c r="B384" s="10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ht="15.75" customHeight="1">
      <c r="A385" s="10"/>
      <c r="B385" s="10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ht="15.75" customHeight="1">
      <c r="A386" s="10"/>
      <c r="B386" s="10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ht="15.75" customHeight="1">
      <c r="A387" s="10"/>
      <c r="B387" s="10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15.75" customHeight="1">
      <c r="A388" s="10"/>
      <c r="B388" s="10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ht="15.75" customHeight="1">
      <c r="A389" s="10"/>
      <c r="B389" s="10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15.75" customHeight="1">
      <c r="A390" s="10"/>
      <c r="B390" s="10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ht="15.75" customHeight="1">
      <c r="A391" s="10"/>
      <c r="B391" s="10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15.75" customHeight="1">
      <c r="A392" s="10"/>
      <c r="B392" s="10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ht="15.75" customHeight="1">
      <c r="A393" s="10"/>
      <c r="B393" s="10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15.75" customHeight="1">
      <c r="A394" s="10"/>
      <c r="B394" s="10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ht="15.75" customHeight="1">
      <c r="A395" s="10"/>
      <c r="B395" s="10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15.75" customHeight="1">
      <c r="A396" s="10"/>
      <c r="B396" s="10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ht="15.75" customHeight="1">
      <c r="A397" s="10"/>
      <c r="B397" s="10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15.75" customHeight="1">
      <c r="A398" s="10"/>
      <c r="B398" s="10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ht="15.75" customHeight="1">
      <c r="A399" s="10"/>
      <c r="B399" s="10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15.75" customHeight="1">
      <c r="A400" s="10"/>
      <c r="B400" s="10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ht="15.75" customHeight="1">
      <c r="A401" s="10"/>
      <c r="B401" s="10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ht="15.75" customHeight="1">
      <c r="A402" s="10"/>
      <c r="B402" s="10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15.75" customHeight="1">
      <c r="A403" s="10"/>
      <c r="B403" s="10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5.75" customHeight="1">
      <c r="A404" s="10"/>
      <c r="B404" s="10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ht="15.75" customHeight="1">
      <c r="A405" s="10"/>
      <c r="B405" s="10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5.75" customHeight="1">
      <c r="A406" s="10"/>
      <c r="B406" s="10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ht="15.75" customHeight="1">
      <c r="A407" s="10"/>
      <c r="B407" s="10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ht="15.75" customHeight="1">
      <c r="A408" s="10"/>
      <c r="B408" s="10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5.75" customHeight="1">
      <c r="A409" s="10"/>
      <c r="B409" s="10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ht="15.75" customHeight="1">
      <c r="A410" s="10"/>
      <c r="B410" s="10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ht="15.75" customHeight="1">
      <c r="A411" s="10"/>
      <c r="B411" s="10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ht="15.75" customHeight="1">
      <c r="A412" s="10"/>
      <c r="B412" s="10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ht="15.75" customHeight="1">
      <c r="A413" s="10"/>
      <c r="B413" s="10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ht="15.75" customHeight="1">
      <c r="A414" s="10"/>
      <c r="B414" s="10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ht="15.75" customHeight="1">
      <c r="A415" s="10"/>
      <c r="B415" s="10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ht="15.75" customHeight="1">
      <c r="A416" s="10"/>
      <c r="B416" s="10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ht="15.75" customHeight="1">
      <c r="A417" s="10"/>
      <c r="B417" s="10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ht="15.75" customHeight="1">
      <c r="A418" s="10"/>
      <c r="B418" s="10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ht="15.75" customHeight="1">
      <c r="A419" s="10"/>
      <c r="B419" s="10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ht="15.75" customHeight="1">
      <c r="A420" s="10"/>
      <c r="B420" s="10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ht="15.75" customHeight="1">
      <c r="A421" s="10"/>
      <c r="B421" s="10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ht="15.75" customHeight="1">
      <c r="A422" s="10"/>
      <c r="B422" s="10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5.75" customHeight="1">
      <c r="A423" s="10"/>
      <c r="B423" s="10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</row>
    <row r="424" spans="1:38" ht="15.75" customHeight="1">
      <c r="A424" s="10"/>
      <c r="B424" s="10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</row>
    <row r="425" spans="1:38" ht="15.75" customHeight="1">
      <c r="A425" s="10"/>
      <c r="B425" s="10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</row>
    <row r="426" spans="1:38" ht="15.75" customHeight="1">
      <c r="A426" s="10"/>
      <c r="B426" s="10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</row>
    <row r="427" spans="1:38" ht="15.75" customHeight="1">
      <c r="A427" s="10"/>
      <c r="B427" s="10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</row>
    <row r="428" spans="1:38" ht="15.75" customHeight="1">
      <c r="A428" s="10"/>
      <c r="B428" s="10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</row>
    <row r="429" spans="1:38" ht="15.75" customHeight="1">
      <c r="A429" s="10"/>
      <c r="B429" s="10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</row>
    <row r="430" spans="1:38" ht="15.75" customHeight="1">
      <c r="A430" s="10"/>
      <c r="B430" s="10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</row>
    <row r="431" spans="1:38" ht="15.75" customHeight="1">
      <c r="A431" s="10"/>
      <c r="B431" s="10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</row>
    <row r="432" spans="1:38" ht="15.75" customHeight="1">
      <c r="A432" s="10"/>
      <c r="B432" s="10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</row>
    <row r="433" spans="1:38" ht="15.75" customHeight="1">
      <c r="A433" s="10"/>
      <c r="B433" s="10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</row>
    <row r="434" spans="1:38" ht="15.75" customHeight="1">
      <c r="A434" s="10"/>
      <c r="B434" s="10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</row>
    <row r="435" spans="1:38" ht="15.75" customHeight="1">
      <c r="A435" s="10"/>
      <c r="B435" s="10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</row>
    <row r="436" spans="1:38" ht="15.75" customHeight="1">
      <c r="A436" s="10"/>
      <c r="B436" s="10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</row>
    <row r="437" spans="1:38" ht="15.75" customHeight="1">
      <c r="A437" s="10"/>
      <c r="B437" s="10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</row>
    <row r="438" spans="1:38" ht="15.75" customHeight="1">
      <c r="A438" s="10"/>
      <c r="B438" s="10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</row>
    <row r="439" spans="1:38" ht="15.75" customHeight="1">
      <c r="A439" s="10"/>
      <c r="B439" s="10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</row>
    <row r="440" spans="1:38" ht="15.75" customHeight="1">
      <c r="A440" s="10"/>
      <c r="B440" s="10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</row>
    <row r="441" spans="1:38" ht="15.75" customHeight="1">
      <c r="A441" s="10"/>
      <c r="B441" s="10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</row>
    <row r="442" spans="1:38" ht="15.75" customHeight="1">
      <c r="A442" s="10"/>
      <c r="B442" s="10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</row>
    <row r="443" spans="1:38" ht="15.75" customHeight="1">
      <c r="A443" s="10"/>
      <c r="B443" s="10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</row>
    <row r="444" spans="1:38" ht="15.75" customHeight="1">
      <c r="A444" s="10"/>
      <c r="B444" s="10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</row>
    <row r="445" spans="1:38" ht="15.75" customHeight="1">
      <c r="A445" s="10"/>
      <c r="B445" s="10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</row>
    <row r="446" spans="1:38" ht="15.75" customHeight="1">
      <c r="A446" s="10"/>
      <c r="B446" s="10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</row>
    <row r="447" spans="1:38" ht="15.75" customHeight="1">
      <c r="A447" s="10"/>
      <c r="B447" s="10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</row>
    <row r="448" spans="1:38" ht="15.75" customHeight="1">
      <c r="A448" s="10"/>
      <c r="B448" s="10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</row>
    <row r="449" spans="1:38" ht="15.75" customHeight="1">
      <c r="A449" s="10"/>
      <c r="B449" s="10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</row>
    <row r="450" spans="1:38" ht="15.75" customHeight="1">
      <c r="A450" s="10"/>
      <c r="B450" s="10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</row>
    <row r="451" spans="1:38" ht="15.75" customHeight="1">
      <c r="A451" s="10"/>
      <c r="B451" s="10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</row>
    <row r="452" spans="1:38" ht="15.75" customHeight="1">
      <c r="A452" s="10"/>
      <c r="B452" s="10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</row>
    <row r="453" spans="1:38" ht="15.75" customHeight="1">
      <c r="A453" s="10"/>
      <c r="B453" s="10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</row>
    <row r="454" spans="1:38" ht="15.75" customHeight="1">
      <c r="A454" s="10"/>
      <c r="B454" s="10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</row>
    <row r="455" spans="1:38" ht="15.75" customHeight="1">
      <c r="A455" s="10"/>
      <c r="B455" s="10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</row>
    <row r="456" spans="1:38" ht="15.75" customHeight="1">
      <c r="A456" s="10"/>
      <c r="B456" s="10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</row>
    <row r="457" spans="1:38" ht="15.75" customHeight="1">
      <c r="A457" s="10"/>
      <c r="B457" s="10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</row>
    <row r="458" spans="1:38" ht="15.75" customHeight="1">
      <c r="A458" s="10"/>
      <c r="B458" s="10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</row>
    <row r="459" spans="1:38" ht="15.75" customHeight="1">
      <c r="A459" s="10"/>
      <c r="B459" s="10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</row>
    <row r="460" spans="1:38" ht="15.75" customHeight="1">
      <c r="A460" s="10"/>
      <c r="B460" s="10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</row>
    <row r="461" spans="1:38" ht="15.75" customHeight="1">
      <c r="A461" s="10"/>
      <c r="B461" s="10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</row>
    <row r="462" spans="1:38" ht="15.75" customHeight="1">
      <c r="A462" s="10"/>
      <c r="B462" s="10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</row>
    <row r="463" spans="1:38" ht="15.75" customHeight="1">
      <c r="A463" s="10"/>
      <c r="B463" s="10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</row>
    <row r="464" spans="1:38" ht="15.75" customHeight="1">
      <c r="A464" s="10"/>
      <c r="B464" s="10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</row>
    <row r="465" spans="1:38" ht="15.75" customHeight="1">
      <c r="A465" s="10"/>
      <c r="B465" s="10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</row>
    <row r="466" spans="1:38" ht="15.75" customHeight="1">
      <c r="A466" s="10"/>
      <c r="B466" s="10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</row>
    <row r="467" spans="1:38" ht="15.75" customHeight="1">
      <c r="A467" s="10"/>
      <c r="B467" s="10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</row>
    <row r="468" spans="1:38" ht="15.75" customHeight="1">
      <c r="A468" s="10"/>
      <c r="B468" s="10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</row>
    <row r="469" spans="1:38" ht="15.75" customHeight="1">
      <c r="A469" s="10"/>
      <c r="B469" s="10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</row>
    <row r="470" spans="1:38" ht="15.75" customHeight="1">
      <c r="A470" s="10"/>
      <c r="B470" s="10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</row>
    <row r="471" spans="1:38" ht="15.75" customHeight="1">
      <c r="A471" s="10"/>
      <c r="B471" s="10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</row>
    <row r="472" spans="1:38" ht="15.75" customHeight="1">
      <c r="A472" s="10"/>
      <c r="B472" s="10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</row>
    <row r="473" spans="1:38" ht="15.75" customHeight="1">
      <c r="A473" s="10"/>
      <c r="B473" s="10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</row>
    <row r="474" spans="1:38" ht="15.75" customHeight="1">
      <c r="A474" s="10"/>
      <c r="B474" s="10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</row>
    <row r="475" spans="1:38" ht="15.75" customHeight="1">
      <c r="A475" s="10"/>
      <c r="B475" s="10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</row>
    <row r="476" spans="1:38" ht="15.75" customHeight="1">
      <c r="A476" s="10"/>
      <c r="B476" s="10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</row>
    <row r="477" spans="1:38" ht="15.75" customHeight="1">
      <c r="A477" s="10"/>
      <c r="B477" s="10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</row>
    <row r="478" spans="1:38" ht="15.75" customHeight="1">
      <c r="A478" s="10"/>
      <c r="B478" s="10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</row>
    <row r="479" spans="1:38" ht="15.75" customHeight="1">
      <c r="A479" s="10"/>
      <c r="B479" s="10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</row>
    <row r="480" spans="1:38" ht="15.75" customHeight="1">
      <c r="A480" s="10"/>
      <c r="B480" s="10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</row>
    <row r="481" spans="1:38" ht="15.75" customHeight="1">
      <c r="A481" s="10"/>
      <c r="B481" s="10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</row>
    <row r="482" spans="1:38" ht="15.75" customHeight="1">
      <c r="A482" s="10"/>
      <c r="B482" s="10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</row>
    <row r="483" spans="1:38" ht="15.75" customHeight="1">
      <c r="A483" s="10"/>
      <c r="B483" s="10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</row>
    <row r="484" spans="1:38" ht="15.75" customHeight="1">
      <c r="A484" s="10"/>
      <c r="B484" s="10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</row>
    <row r="485" spans="1:38" ht="15.75" customHeight="1">
      <c r="A485" s="10"/>
      <c r="B485" s="10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</row>
    <row r="486" spans="1:38" ht="15.75" customHeight="1">
      <c r="A486" s="10"/>
      <c r="B486" s="10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</row>
    <row r="487" spans="1:38" ht="15.75" customHeight="1">
      <c r="A487" s="10"/>
      <c r="B487" s="10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</row>
    <row r="488" spans="1:38" ht="15.75" customHeight="1">
      <c r="A488" s="10"/>
      <c r="B488" s="10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</row>
    <row r="489" spans="1:38" ht="15.75" customHeight="1">
      <c r="A489" s="10"/>
      <c r="B489" s="10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</row>
    <row r="490" spans="1:38" ht="15.75" customHeight="1">
      <c r="A490" s="10"/>
      <c r="B490" s="10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</row>
    <row r="491" spans="1:38" ht="15.75" customHeight="1">
      <c r="A491" s="10"/>
      <c r="B491" s="10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</row>
    <row r="492" spans="1:38" ht="15.75" customHeight="1">
      <c r="A492" s="10"/>
      <c r="B492" s="10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</row>
    <row r="493" spans="1:38" ht="15.75" customHeight="1">
      <c r="A493" s="10"/>
      <c r="B493" s="10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</row>
    <row r="494" spans="1:38" ht="15.75" customHeight="1">
      <c r="A494" s="10"/>
      <c r="B494" s="10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</row>
    <row r="495" spans="1:38" ht="15.75" customHeight="1">
      <c r="A495" s="10"/>
      <c r="B495" s="10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</row>
    <row r="496" spans="1:38" ht="15.75" customHeight="1">
      <c r="A496" s="10"/>
      <c r="B496" s="10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</row>
    <row r="497" spans="1:38" ht="15.75" customHeight="1">
      <c r="A497" s="10"/>
      <c r="B497" s="10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</row>
    <row r="498" spans="1:38" ht="15.75" customHeight="1">
      <c r="A498" s="10"/>
      <c r="B498" s="10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</row>
    <row r="499" spans="1:38" ht="15.75" customHeight="1">
      <c r="A499" s="10"/>
      <c r="B499" s="10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</row>
    <row r="500" spans="1:38" ht="15.75" customHeight="1">
      <c r="A500" s="10"/>
      <c r="B500" s="10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</row>
    <row r="501" spans="1:38" ht="15.75" customHeight="1">
      <c r="A501" s="10"/>
      <c r="B501" s="10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</row>
    <row r="502" spans="1:38" ht="15.75" customHeight="1">
      <c r="A502" s="10"/>
      <c r="B502" s="10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</row>
    <row r="503" spans="1:38" ht="15.75" customHeight="1">
      <c r="A503" s="10"/>
      <c r="B503" s="10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</row>
    <row r="504" spans="1:38" ht="15.75" customHeight="1">
      <c r="A504" s="10"/>
      <c r="B504" s="10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</row>
    <row r="505" spans="1:38" ht="15.75" customHeight="1">
      <c r="A505" s="10"/>
      <c r="B505" s="10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</row>
    <row r="506" spans="1:38" ht="15.75" customHeight="1">
      <c r="A506" s="10"/>
      <c r="B506" s="10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</row>
    <row r="507" spans="1:38" ht="15.75" customHeight="1">
      <c r="A507" s="10"/>
      <c r="B507" s="10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</row>
    <row r="508" spans="1:38" ht="15.75" customHeight="1">
      <c r="A508" s="10"/>
      <c r="B508" s="10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</row>
    <row r="509" spans="1:38" ht="15.75" customHeight="1">
      <c r="A509" s="10"/>
      <c r="B509" s="10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</row>
    <row r="510" spans="1:38" ht="15.75" customHeight="1">
      <c r="A510" s="10"/>
      <c r="B510" s="10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</row>
    <row r="511" spans="1:38" ht="15.75" customHeight="1">
      <c r="A511" s="10"/>
      <c r="B511" s="10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</row>
    <row r="512" spans="1:38" ht="15.75" customHeight="1">
      <c r="A512" s="10"/>
      <c r="B512" s="10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</row>
    <row r="513" spans="1:38" ht="15.75" customHeight="1">
      <c r="A513" s="10"/>
      <c r="B513" s="10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</row>
    <row r="514" spans="1:38" ht="15.75" customHeight="1">
      <c r="A514" s="10"/>
      <c r="B514" s="10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</row>
    <row r="515" spans="1:38" ht="15.75" customHeight="1">
      <c r="A515" s="10"/>
      <c r="B515" s="10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</row>
    <row r="516" spans="1:38" ht="15.75" customHeight="1">
      <c r="A516" s="10"/>
      <c r="B516" s="10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</row>
    <row r="517" spans="1:38" ht="15.75" customHeight="1">
      <c r="A517" s="10"/>
      <c r="B517" s="10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</row>
    <row r="518" spans="1:38" ht="15.75" customHeight="1">
      <c r="A518" s="10"/>
      <c r="B518" s="10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</row>
    <row r="519" spans="1:38" ht="15.75" customHeight="1">
      <c r="A519" s="10"/>
      <c r="B519" s="10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</row>
    <row r="520" spans="1:38" ht="15.75" customHeight="1">
      <c r="A520" s="10"/>
      <c r="B520" s="10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</row>
    <row r="521" spans="1:38" ht="15.75" customHeight="1">
      <c r="A521" s="10"/>
      <c r="B521" s="10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</row>
    <row r="522" spans="1:38" ht="15.75" customHeight="1">
      <c r="A522" s="10"/>
      <c r="B522" s="10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</row>
    <row r="523" spans="1:38" ht="15.75" customHeight="1">
      <c r="A523" s="10"/>
      <c r="B523" s="10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</row>
    <row r="524" spans="1:38" ht="15.75" customHeight="1">
      <c r="A524" s="10"/>
      <c r="B524" s="10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</row>
    <row r="525" spans="1:38" ht="15.75" customHeight="1">
      <c r="A525" s="10"/>
      <c r="B525" s="10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</row>
    <row r="526" spans="1:38" ht="15.75" customHeight="1">
      <c r="A526" s="10"/>
      <c r="B526" s="10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</row>
    <row r="527" spans="1:38" ht="15.75" customHeight="1">
      <c r="A527" s="10"/>
      <c r="B527" s="10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</row>
    <row r="528" spans="1:38" ht="15.75" customHeight="1">
      <c r="A528" s="10"/>
      <c r="B528" s="10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</row>
    <row r="529" spans="1:38" ht="15.75" customHeight="1">
      <c r="A529" s="10"/>
      <c r="B529" s="10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</row>
    <row r="530" spans="1:38" ht="15.75" customHeight="1">
      <c r="A530" s="10"/>
      <c r="B530" s="10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</row>
    <row r="531" spans="1:38" ht="15.75" customHeight="1">
      <c r="A531" s="10"/>
      <c r="B531" s="10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</row>
    <row r="532" spans="1:38" ht="15.75" customHeight="1">
      <c r="A532" s="10"/>
      <c r="B532" s="10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</row>
    <row r="533" spans="1:38" ht="15.75" customHeight="1">
      <c r="A533" s="10"/>
      <c r="B533" s="10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</row>
    <row r="534" spans="1:38" ht="15.75" customHeight="1">
      <c r="A534" s="10"/>
      <c r="B534" s="10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</row>
    <row r="535" spans="1:38" ht="15.75" customHeight="1">
      <c r="A535" s="10"/>
      <c r="B535" s="10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</row>
    <row r="536" spans="1:38" ht="15.75" customHeight="1">
      <c r="A536" s="10"/>
      <c r="B536" s="10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</row>
    <row r="537" spans="1:38" ht="15.75" customHeight="1">
      <c r="A537" s="10"/>
      <c r="B537" s="10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</row>
    <row r="538" spans="1:38" ht="15.75" customHeight="1">
      <c r="A538" s="10"/>
      <c r="B538" s="10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</row>
    <row r="539" spans="1:38" ht="15.75" customHeight="1">
      <c r="A539" s="10"/>
      <c r="B539" s="10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</row>
    <row r="540" spans="1:38" ht="15.75" customHeight="1">
      <c r="A540" s="10"/>
      <c r="B540" s="10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</row>
    <row r="541" spans="1:38" ht="15.75" customHeight="1">
      <c r="A541" s="10"/>
      <c r="B541" s="10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</row>
    <row r="542" spans="1:38" ht="15.75" customHeight="1">
      <c r="A542" s="10"/>
      <c r="B542" s="10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</row>
    <row r="543" spans="1:38" ht="15.75" customHeight="1">
      <c r="A543" s="10"/>
      <c r="B543" s="10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</row>
    <row r="544" spans="1:38" ht="15.75" customHeight="1">
      <c r="A544" s="10"/>
      <c r="B544" s="10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</row>
    <row r="545" spans="1:38" ht="15.75" customHeight="1">
      <c r="A545" s="10"/>
      <c r="B545" s="10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</row>
    <row r="546" spans="1:38" ht="15.75" customHeight="1">
      <c r="A546" s="10"/>
      <c r="B546" s="10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</row>
    <row r="547" spans="1:38" ht="15.75" customHeight="1">
      <c r="A547" s="10"/>
      <c r="B547" s="10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</row>
    <row r="548" spans="1:38" ht="15.75" customHeight="1">
      <c r="A548" s="10"/>
      <c r="B548" s="10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</row>
    <row r="549" spans="1:38" ht="15.75" customHeight="1">
      <c r="A549" s="10"/>
      <c r="B549" s="10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</row>
    <row r="550" spans="1:38" ht="15.75" customHeight="1">
      <c r="A550" s="10"/>
      <c r="B550" s="10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</row>
    <row r="551" spans="1:38" ht="15.75" customHeight="1">
      <c r="A551" s="10"/>
      <c r="B551" s="10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</row>
    <row r="552" spans="1:38" ht="15.75" customHeight="1">
      <c r="A552" s="10"/>
      <c r="B552" s="10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</row>
    <row r="553" spans="1:38" ht="15.75" customHeight="1">
      <c r="A553" s="10"/>
      <c r="B553" s="10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</row>
    <row r="554" spans="1:38" ht="15.75" customHeight="1">
      <c r="A554" s="10"/>
      <c r="B554" s="10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</row>
    <row r="555" spans="1:38" ht="15.75" customHeight="1">
      <c r="A555" s="10"/>
      <c r="B555" s="10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</row>
    <row r="556" spans="1:38" ht="15.75" customHeight="1">
      <c r="A556" s="10"/>
      <c r="B556" s="10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</row>
    <row r="557" spans="1:38" ht="15.75" customHeight="1">
      <c r="A557" s="10"/>
      <c r="B557" s="10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</row>
    <row r="558" spans="1:38" ht="15.75" customHeight="1">
      <c r="A558" s="10"/>
      <c r="B558" s="10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</row>
    <row r="559" spans="1:38" ht="15.75" customHeight="1">
      <c r="A559" s="10"/>
      <c r="B559" s="10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</row>
    <row r="560" spans="1:38" ht="15.75" customHeight="1">
      <c r="A560" s="10"/>
      <c r="B560" s="10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</row>
    <row r="561" spans="1:38" ht="15.75" customHeight="1">
      <c r="A561" s="10"/>
      <c r="B561" s="10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</row>
    <row r="562" spans="1:38" ht="15.75" customHeight="1">
      <c r="A562" s="10"/>
      <c r="B562" s="10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</row>
    <row r="563" spans="1:38" ht="15.75" customHeight="1">
      <c r="A563" s="10"/>
      <c r="B563" s="10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</row>
    <row r="564" spans="1:38" ht="15.75" customHeight="1">
      <c r="A564" s="10"/>
      <c r="B564" s="10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</row>
    <row r="565" spans="1:38" ht="15.75" customHeight="1">
      <c r="A565" s="10"/>
      <c r="B565" s="10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</row>
    <row r="566" spans="1:38" ht="15.75" customHeight="1">
      <c r="A566" s="10"/>
      <c r="B566" s="10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</row>
    <row r="567" spans="1:38" ht="15.75" customHeight="1">
      <c r="A567" s="10"/>
      <c r="B567" s="10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</row>
    <row r="568" spans="1:38" ht="15.75" customHeight="1">
      <c r="A568" s="10"/>
      <c r="B568" s="10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</row>
    <row r="569" spans="1:38" ht="15.75" customHeight="1">
      <c r="A569" s="10"/>
      <c r="B569" s="10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</row>
    <row r="570" spans="1:38" ht="15.75" customHeight="1">
      <c r="A570" s="10"/>
      <c r="B570" s="10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</row>
    <row r="571" spans="1:38" ht="15.75" customHeight="1">
      <c r="A571" s="10"/>
      <c r="B571" s="10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</row>
    <row r="572" spans="1:38" ht="15.75" customHeight="1">
      <c r="A572" s="10"/>
      <c r="B572" s="10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</row>
    <row r="573" spans="1:38" ht="15.75" customHeight="1">
      <c r="A573" s="10"/>
      <c r="B573" s="10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</row>
    <row r="574" spans="1:38" ht="15.75" customHeight="1">
      <c r="A574" s="10"/>
      <c r="B574" s="10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</row>
    <row r="575" spans="1:38" ht="15.75" customHeight="1">
      <c r="A575" s="10"/>
      <c r="B575" s="10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</row>
    <row r="576" spans="1:38" ht="15.75" customHeight="1">
      <c r="A576" s="10"/>
      <c r="B576" s="10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</row>
    <row r="577" spans="1:38" ht="15.75" customHeight="1">
      <c r="A577" s="10"/>
      <c r="B577" s="10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</row>
    <row r="578" spans="1:38" ht="15.75" customHeight="1">
      <c r="A578" s="10"/>
      <c r="B578" s="10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</row>
    <row r="579" spans="1:38" ht="15.75" customHeight="1">
      <c r="A579" s="10"/>
      <c r="B579" s="10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</row>
    <row r="580" spans="1:38" ht="15.75" customHeight="1">
      <c r="A580" s="10"/>
      <c r="B580" s="10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</row>
    <row r="581" spans="1:38" ht="15.75" customHeight="1">
      <c r="A581" s="10"/>
      <c r="B581" s="10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</row>
    <row r="582" spans="1:38" ht="15.75" customHeight="1">
      <c r="A582" s="10"/>
      <c r="B582" s="10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</row>
    <row r="583" spans="1:38" ht="15.75" customHeight="1">
      <c r="A583" s="10"/>
      <c r="B583" s="10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</row>
    <row r="584" spans="1:38" ht="15.75" customHeight="1">
      <c r="A584" s="10"/>
      <c r="B584" s="10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</row>
    <row r="585" spans="1:38" ht="15.75" customHeight="1">
      <c r="A585" s="10"/>
      <c r="B585" s="10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</row>
    <row r="586" spans="1:38" ht="15.75" customHeight="1">
      <c r="A586" s="10"/>
      <c r="B586" s="10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</row>
    <row r="587" spans="1:38" ht="15.75" customHeight="1">
      <c r="A587" s="10"/>
      <c r="B587" s="10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</row>
    <row r="588" spans="1:38" ht="15.75" customHeight="1">
      <c r="A588" s="10"/>
      <c r="B588" s="10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</row>
    <row r="589" spans="1:38" ht="15.75" customHeight="1">
      <c r="A589" s="10"/>
      <c r="B589" s="10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</row>
    <row r="590" spans="1:38" ht="15.75" customHeight="1">
      <c r="A590" s="10"/>
      <c r="B590" s="10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</row>
    <row r="591" spans="1:38" ht="15.75" customHeight="1">
      <c r="A591" s="10"/>
      <c r="B591" s="10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</row>
    <row r="592" spans="1:38" ht="15.75" customHeight="1">
      <c r="A592" s="10"/>
      <c r="B592" s="10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</row>
    <row r="593" spans="1:38" ht="15.75" customHeight="1">
      <c r="A593" s="10"/>
      <c r="B593" s="10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</row>
    <row r="594" spans="1:38" ht="15.75" customHeight="1">
      <c r="A594" s="10"/>
      <c r="B594" s="10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</row>
    <row r="595" spans="1:38" ht="15.75" customHeight="1">
      <c r="A595" s="10"/>
      <c r="B595" s="10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</row>
    <row r="596" spans="1:38" ht="15.75" customHeight="1">
      <c r="A596" s="10"/>
      <c r="B596" s="10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</row>
    <row r="597" spans="1:38" ht="15.75" customHeight="1">
      <c r="A597" s="10"/>
      <c r="B597" s="10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</row>
    <row r="598" spans="1:38" ht="15.75" customHeight="1">
      <c r="A598" s="10"/>
      <c r="B598" s="10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</row>
    <row r="599" spans="1:38" ht="15.75" customHeight="1">
      <c r="A599" s="10"/>
      <c r="B599" s="10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</row>
    <row r="600" spans="1:38" ht="15.75" customHeight="1">
      <c r="A600" s="10"/>
      <c r="B600" s="10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</row>
    <row r="601" spans="1:38" ht="15.75" customHeight="1">
      <c r="A601" s="10"/>
      <c r="B601" s="10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</row>
    <row r="602" spans="1:38" ht="15.75" customHeight="1">
      <c r="A602" s="10"/>
      <c r="B602" s="10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</row>
    <row r="603" spans="1:38" ht="15.75" customHeight="1">
      <c r="A603" s="10"/>
      <c r="B603" s="10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</row>
    <row r="604" spans="1:38" ht="15.75" customHeight="1">
      <c r="A604" s="10"/>
      <c r="B604" s="10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</row>
    <row r="605" spans="1:38" ht="15.75" customHeight="1">
      <c r="A605" s="10"/>
      <c r="B605" s="10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</row>
    <row r="606" spans="1:38" ht="15.75" customHeight="1">
      <c r="A606" s="10"/>
      <c r="B606" s="10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</row>
    <row r="607" spans="1:38" ht="15.75" customHeight="1">
      <c r="A607" s="10"/>
      <c r="B607" s="10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</row>
    <row r="608" spans="1:38" ht="15.75" customHeight="1">
      <c r="A608" s="10"/>
      <c r="B608" s="10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</row>
    <row r="609" spans="1:38" ht="15.75" customHeight="1">
      <c r="A609" s="10"/>
      <c r="B609" s="10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</row>
    <row r="610" spans="1:38" ht="15.75" customHeight="1">
      <c r="A610" s="10"/>
      <c r="B610" s="10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</row>
    <row r="611" spans="1:38" ht="15.75" customHeight="1">
      <c r="A611" s="10"/>
      <c r="B611" s="10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</row>
    <row r="612" spans="1:38" ht="15.75" customHeight="1">
      <c r="A612" s="10"/>
      <c r="B612" s="10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</row>
    <row r="613" spans="1:38" ht="15.75" customHeight="1">
      <c r="A613" s="10"/>
      <c r="B613" s="10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</row>
    <row r="614" spans="1:38" ht="15.75" customHeight="1">
      <c r="A614" s="10"/>
      <c r="B614" s="10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</row>
    <row r="615" spans="1:38" ht="15.75" customHeight="1">
      <c r="A615" s="10"/>
      <c r="B615" s="10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</row>
    <row r="616" spans="1:38" ht="15.75" customHeight="1">
      <c r="A616" s="10"/>
      <c r="B616" s="10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</row>
    <row r="617" spans="1:38" ht="15.75" customHeight="1">
      <c r="A617" s="10"/>
      <c r="B617" s="10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</row>
    <row r="618" spans="1:38" ht="15.75" customHeight="1">
      <c r="A618" s="10"/>
      <c r="B618" s="10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</row>
    <row r="619" spans="1:38" ht="15.75" customHeight="1">
      <c r="A619" s="10"/>
      <c r="B619" s="10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</row>
    <row r="620" spans="1:38" ht="15.75" customHeight="1">
      <c r="A620" s="10"/>
      <c r="B620" s="10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</row>
    <row r="621" spans="1:38" ht="15.75" customHeight="1">
      <c r="A621" s="10"/>
      <c r="B621" s="10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</row>
    <row r="622" spans="1:38" ht="15.75" customHeight="1">
      <c r="A622" s="10"/>
      <c r="B622" s="10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</row>
    <row r="623" spans="1:38" ht="15.75" customHeight="1">
      <c r="A623" s="10"/>
      <c r="B623" s="10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</row>
    <row r="624" spans="1:38" ht="15.75" customHeight="1">
      <c r="A624" s="10"/>
      <c r="B624" s="10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</row>
    <row r="625" spans="1:38" ht="15.75" customHeight="1">
      <c r="A625" s="10"/>
      <c r="B625" s="10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</row>
    <row r="626" spans="1:38" ht="15.75" customHeight="1">
      <c r="A626" s="10"/>
      <c r="B626" s="10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</row>
    <row r="627" spans="1:38" ht="15.75" customHeight="1">
      <c r="A627" s="10"/>
      <c r="B627" s="10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</row>
    <row r="628" spans="1:38" ht="15.75" customHeight="1">
      <c r="A628" s="10"/>
      <c r="B628" s="10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</row>
    <row r="629" spans="1:38" ht="15.75" customHeight="1">
      <c r="A629" s="10"/>
      <c r="B629" s="10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</row>
    <row r="630" spans="1:38" ht="15.75" customHeight="1">
      <c r="A630" s="10"/>
      <c r="B630" s="10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</row>
    <row r="631" spans="1:38" ht="15.75" customHeight="1">
      <c r="A631" s="10"/>
      <c r="B631" s="10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</row>
    <row r="632" spans="1:38" ht="15.75" customHeight="1">
      <c r="A632" s="10"/>
      <c r="B632" s="10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</row>
    <row r="633" spans="1:38" ht="15.75" customHeight="1">
      <c r="A633" s="10"/>
      <c r="B633" s="10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</row>
    <row r="634" spans="1:38" ht="15.75" customHeight="1">
      <c r="A634" s="10"/>
      <c r="B634" s="10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</row>
    <row r="635" spans="1:38" ht="15.75" customHeight="1">
      <c r="A635" s="10"/>
      <c r="B635" s="10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</row>
    <row r="636" spans="1:38" ht="15.75" customHeight="1">
      <c r="A636" s="10"/>
      <c r="B636" s="10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</row>
    <row r="637" spans="1:38" ht="15.75" customHeight="1">
      <c r="A637" s="10"/>
      <c r="B637" s="10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</row>
    <row r="638" spans="1:38" ht="15.75" customHeight="1">
      <c r="A638" s="10"/>
      <c r="B638" s="10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</row>
    <row r="639" spans="1:38" ht="15.75" customHeight="1">
      <c r="A639" s="10"/>
      <c r="B639" s="10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</row>
    <row r="640" spans="1:38" ht="15.75" customHeight="1">
      <c r="A640" s="10"/>
      <c r="B640" s="10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</row>
    <row r="641" spans="1:38" ht="15.75" customHeight="1">
      <c r="A641" s="10"/>
      <c r="B641" s="10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</row>
    <row r="642" spans="1:38" ht="15.75" customHeight="1">
      <c r="A642" s="10"/>
      <c r="B642" s="10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</row>
    <row r="643" spans="1:38" ht="15.75" customHeight="1">
      <c r="A643" s="10"/>
      <c r="B643" s="10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</row>
    <row r="644" spans="1:38" ht="15.75" customHeight="1">
      <c r="A644" s="10"/>
      <c r="B644" s="10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</row>
    <row r="645" spans="1:38" ht="15.75" customHeight="1">
      <c r="A645" s="10"/>
      <c r="B645" s="10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</row>
    <row r="646" spans="1:38" ht="15.75" customHeight="1">
      <c r="A646" s="10"/>
      <c r="B646" s="10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</row>
    <row r="647" spans="1:38" ht="15.75" customHeight="1">
      <c r="A647" s="10"/>
      <c r="B647" s="10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</row>
    <row r="648" spans="1:38" ht="15.75" customHeight="1">
      <c r="A648" s="10"/>
      <c r="B648" s="10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</row>
    <row r="649" spans="1:38" ht="15.75" customHeight="1">
      <c r="A649" s="10"/>
      <c r="B649" s="10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</row>
    <row r="650" spans="1:38" ht="15.75" customHeight="1">
      <c r="A650" s="10"/>
      <c r="B650" s="10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</row>
    <row r="651" spans="1:38" ht="15.75" customHeight="1">
      <c r="A651" s="10"/>
      <c r="B651" s="10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</row>
    <row r="652" spans="1:38" ht="15.75" customHeight="1">
      <c r="A652" s="10"/>
      <c r="B652" s="10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</row>
    <row r="653" spans="1:38" ht="15.75" customHeight="1">
      <c r="A653" s="10"/>
      <c r="B653" s="10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</row>
    <row r="654" spans="1:38" ht="15.75" customHeight="1">
      <c r="A654" s="10"/>
      <c r="B654" s="10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</row>
    <row r="655" spans="1:38" ht="15.75" customHeight="1">
      <c r="A655" s="10"/>
      <c r="B655" s="10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</row>
    <row r="656" spans="1:38" ht="15.75" customHeight="1">
      <c r="A656" s="10"/>
      <c r="B656" s="10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</row>
    <row r="657" spans="1:38" ht="15.75" customHeight="1">
      <c r="A657" s="10"/>
      <c r="B657" s="10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</row>
    <row r="658" spans="1:38" ht="15.75" customHeight="1">
      <c r="A658" s="10"/>
      <c r="B658" s="10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</row>
    <row r="659" spans="1:38" ht="15.75" customHeight="1">
      <c r="A659" s="10"/>
      <c r="B659" s="10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</row>
    <row r="660" spans="1:38" ht="15.75" customHeight="1">
      <c r="A660" s="10"/>
      <c r="B660" s="10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</row>
    <row r="661" spans="1:38" ht="15.75" customHeight="1">
      <c r="A661" s="10"/>
      <c r="B661" s="10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</row>
    <row r="662" spans="1:38" ht="15.75" customHeight="1">
      <c r="A662" s="10"/>
      <c r="B662" s="10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</row>
    <row r="663" spans="1:38" ht="15.75" customHeight="1">
      <c r="A663" s="10"/>
      <c r="B663" s="10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</row>
    <row r="664" spans="1:38" ht="15.75" customHeight="1">
      <c r="A664" s="10"/>
      <c r="B664" s="10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</row>
    <row r="665" spans="1:38" ht="15.75" customHeight="1">
      <c r="A665" s="10"/>
      <c r="B665" s="10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</row>
    <row r="666" spans="1:38" ht="15.75" customHeight="1">
      <c r="A666" s="10"/>
      <c r="B666" s="10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</row>
    <row r="667" spans="1:38" ht="15.75" customHeight="1">
      <c r="A667" s="10"/>
      <c r="B667" s="10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</row>
    <row r="668" spans="1:38" ht="15.75" customHeight="1">
      <c r="A668" s="10"/>
      <c r="B668" s="10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</row>
    <row r="669" spans="1:38" ht="15.75" customHeight="1">
      <c r="A669" s="10"/>
      <c r="B669" s="10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</row>
    <row r="670" spans="1:38" ht="15.75" customHeight="1">
      <c r="A670" s="10"/>
      <c r="B670" s="10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</row>
    <row r="671" spans="1:38" ht="15.75" customHeight="1">
      <c r="A671" s="10"/>
      <c r="B671" s="10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</row>
    <row r="672" spans="1:38" ht="15.75" customHeight="1">
      <c r="A672" s="10"/>
      <c r="B672" s="10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</row>
    <row r="673" spans="1:38" ht="15.75" customHeight="1">
      <c r="A673" s="10"/>
      <c r="B673" s="10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</row>
    <row r="674" spans="1:38" ht="15.75" customHeight="1">
      <c r="A674" s="10"/>
      <c r="B674" s="10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</row>
    <row r="675" spans="1:38" ht="15.75" customHeight="1">
      <c r="A675" s="10"/>
      <c r="B675" s="10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</row>
    <row r="676" spans="1:38" ht="15.75" customHeight="1">
      <c r="A676" s="10"/>
      <c r="B676" s="10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</row>
    <row r="677" spans="1:38" ht="15.75" customHeight="1">
      <c r="A677" s="10"/>
      <c r="B677" s="10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</row>
    <row r="678" spans="1:38" ht="15.75" customHeight="1">
      <c r="A678" s="10"/>
      <c r="B678" s="10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</row>
    <row r="679" spans="1:38" ht="15.75" customHeight="1">
      <c r="A679" s="10"/>
      <c r="B679" s="10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</row>
    <row r="680" spans="1:38" ht="15.75" customHeight="1">
      <c r="A680" s="10"/>
      <c r="B680" s="10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</row>
    <row r="681" spans="1:38" ht="15.75" customHeight="1">
      <c r="A681" s="10"/>
      <c r="B681" s="10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</row>
    <row r="682" spans="1:38" ht="15.75" customHeight="1">
      <c r="A682" s="10"/>
      <c r="B682" s="10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</row>
    <row r="683" spans="1:38" ht="15.75" customHeight="1">
      <c r="A683" s="10"/>
      <c r="B683" s="10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</row>
    <row r="684" spans="1:38" ht="15.75" customHeight="1">
      <c r="A684" s="10"/>
      <c r="B684" s="10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</row>
    <row r="685" spans="1:38" ht="15.75" customHeight="1">
      <c r="A685" s="10"/>
      <c r="B685" s="10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</row>
    <row r="686" spans="1:38" ht="15.75" customHeight="1">
      <c r="A686" s="10"/>
      <c r="B686" s="10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</row>
    <row r="687" spans="1:38" ht="15.75" customHeight="1">
      <c r="A687" s="10"/>
      <c r="B687" s="10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</row>
    <row r="688" spans="1:38" ht="15.75" customHeight="1">
      <c r="A688" s="10"/>
      <c r="B688" s="10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</row>
    <row r="689" spans="1:38" ht="15.75" customHeight="1">
      <c r="A689" s="10"/>
      <c r="B689" s="10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</row>
    <row r="690" spans="1:38" ht="15.75" customHeight="1">
      <c r="A690" s="10"/>
      <c r="B690" s="10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</row>
    <row r="691" spans="1:38" ht="15.75" customHeight="1">
      <c r="A691" s="10"/>
      <c r="B691" s="10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</row>
    <row r="692" spans="1:38" ht="15.75" customHeight="1">
      <c r="A692" s="10"/>
      <c r="B692" s="10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</row>
    <row r="693" spans="1:38" ht="15.75" customHeight="1">
      <c r="A693" s="10"/>
      <c r="B693" s="10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</row>
    <row r="694" spans="1:38" ht="15.75" customHeight="1">
      <c r="A694" s="10"/>
      <c r="B694" s="10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</row>
    <row r="695" spans="1:38" ht="15.75" customHeight="1">
      <c r="A695" s="10"/>
      <c r="B695" s="10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</row>
    <row r="696" spans="1:38" ht="15.75" customHeight="1">
      <c r="A696" s="10"/>
      <c r="B696" s="10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</row>
    <row r="697" spans="1:38" ht="15.75" customHeight="1">
      <c r="A697" s="10"/>
      <c r="B697" s="10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</row>
    <row r="698" spans="1:38" ht="15.75" customHeight="1">
      <c r="A698" s="10"/>
      <c r="B698" s="10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</row>
    <row r="699" spans="1:38" ht="15.75" customHeight="1">
      <c r="A699" s="10"/>
      <c r="B699" s="10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</row>
    <row r="700" spans="1:38" ht="15.75" customHeight="1">
      <c r="A700" s="10"/>
      <c r="B700" s="10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</row>
    <row r="701" spans="1:38" ht="15.75" customHeight="1">
      <c r="A701" s="10"/>
      <c r="B701" s="10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</row>
    <row r="702" spans="1:38" ht="15.75" customHeight="1">
      <c r="A702" s="10"/>
      <c r="B702" s="10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</row>
    <row r="703" spans="1:38" ht="15.75" customHeight="1">
      <c r="A703" s="10"/>
      <c r="B703" s="10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</row>
    <row r="704" spans="1:38" ht="15.75" customHeight="1">
      <c r="A704" s="10"/>
      <c r="B704" s="10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</row>
    <row r="705" spans="1:38" ht="15.75" customHeight="1">
      <c r="A705" s="10"/>
      <c r="B705" s="10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</row>
    <row r="706" spans="1:38" ht="15.75" customHeight="1">
      <c r="A706" s="10"/>
      <c r="B706" s="10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</row>
    <row r="707" spans="1:38" ht="15.75" customHeight="1">
      <c r="A707" s="10"/>
      <c r="B707" s="10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</row>
    <row r="708" spans="1:38" ht="15.75" customHeight="1">
      <c r="A708" s="10"/>
      <c r="B708" s="10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</row>
    <row r="709" spans="1:38" ht="15.75" customHeight="1">
      <c r="A709" s="10"/>
      <c r="B709" s="10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</row>
    <row r="710" spans="1:38" ht="15.75" customHeight="1">
      <c r="A710" s="10"/>
      <c r="B710" s="10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</row>
    <row r="711" spans="1:38" ht="15.75" customHeight="1">
      <c r="A711" s="10"/>
      <c r="B711" s="10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</row>
    <row r="712" spans="1:38" ht="15.75" customHeight="1">
      <c r="A712" s="10"/>
      <c r="B712" s="10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</row>
    <row r="713" spans="1:38" ht="15.75" customHeight="1">
      <c r="A713" s="10"/>
      <c r="B713" s="10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</row>
    <row r="714" spans="1:38" ht="15.75" customHeight="1">
      <c r="A714" s="10"/>
      <c r="B714" s="10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</row>
    <row r="715" spans="1:38" ht="15.75" customHeight="1">
      <c r="A715" s="10"/>
      <c r="B715" s="10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</row>
    <row r="716" spans="1:38" ht="15.75" customHeight="1">
      <c r="A716" s="10"/>
      <c r="B716" s="10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</row>
    <row r="717" spans="1:38" ht="15.75" customHeight="1">
      <c r="A717" s="10"/>
      <c r="B717" s="10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</row>
    <row r="718" spans="1:38" ht="15.75" customHeight="1">
      <c r="A718" s="10"/>
      <c r="B718" s="10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</row>
    <row r="719" spans="1:38" ht="15.75" customHeight="1">
      <c r="A719" s="10"/>
      <c r="B719" s="10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</row>
    <row r="720" spans="1:38" ht="15.75" customHeight="1">
      <c r="A720" s="10"/>
      <c r="B720" s="10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</row>
    <row r="721" spans="1:38" ht="15.75" customHeight="1">
      <c r="A721" s="10"/>
      <c r="B721" s="10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</row>
    <row r="722" spans="1:38" ht="15.75" customHeight="1">
      <c r="A722" s="10"/>
      <c r="B722" s="10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</row>
    <row r="723" spans="1:38" ht="15.75" customHeight="1">
      <c r="A723" s="10"/>
      <c r="B723" s="10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</row>
    <row r="724" spans="1:38" ht="15.75" customHeight="1">
      <c r="A724" s="10"/>
      <c r="B724" s="10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</row>
    <row r="725" spans="1:38" ht="15.75" customHeight="1">
      <c r="A725" s="10"/>
      <c r="B725" s="10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</row>
    <row r="726" spans="1:38" ht="15.75" customHeight="1">
      <c r="A726" s="10"/>
      <c r="B726" s="10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</row>
    <row r="727" spans="1:38" ht="15.75" customHeight="1">
      <c r="A727" s="10"/>
      <c r="B727" s="10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</row>
    <row r="728" spans="1:38" ht="15.75" customHeight="1">
      <c r="A728" s="10"/>
      <c r="B728" s="10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</row>
    <row r="729" spans="1:38" ht="15.75" customHeight="1">
      <c r="A729" s="10"/>
      <c r="B729" s="10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</row>
    <row r="730" spans="1:38" ht="15.75" customHeight="1">
      <c r="A730" s="10"/>
      <c r="B730" s="10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</row>
    <row r="731" spans="1:38" ht="15.75" customHeight="1">
      <c r="A731" s="10"/>
      <c r="B731" s="10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</row>
    <row r="732" spans="1:38" ht="15.75" customHeight="1">
      <c r="A732" s="10"/>
      <c r="B732" s="10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</row>
    <row r="733" spans="1:38" ht="15.75" customHeight="1">
      <c r="A733" s="10"/>
      <c r="B733" s="10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</row>
    <row r="734" spans="1:38" ht="15.75" customHeight="1">
      <c r="A734" s="10"/>
      <c r="B734" s="10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</row>
    <row r="735" spans="1:38" ht="15.75" customHeight="1">
      <c r="A735" s="10"/>
      <c r="B735" s="10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</row>
    <row r="736" spans="1:38" ht="15.75" customHeight="1">
      <c r="A736" s="10"/>
      <c r="B736" s="10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</row>
    <row r="737" spans="1:38" ht="15.75" customHeight="1">
      <c r="A737" s="10"/>
      <c r="B737" s="10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</row>
    <row r="738" spans="1:38" ht="15.75" customHeight="1">
      <c r="A738" s="10"/>
      <c r="B738" s="10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</row>
    <row r="739" spans="1:38" ht="15.75" customHeight="1">
      <c r="A739" s="10"/>
      <c r="B739" s="10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</row>
    <row r="740" spans="1:38" ht="15.75" customHeight="1">
      <c r="A740" s="10"/>
      <c r="B740" s="10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</row>
    <row r="741" spans="1:38" ht="15.75" customHeight="1">
      <c r="A741" s="10"/>
      <c r="B741" s="10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</row>
    <row r="742" spans="1:38" ht="15.75" customHeight="1">
      <c r="A742" s="10"/>
      <c r="B742" s="10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</row>
    <row r="743" spans="1:38" ht="15.75" customHeight="1">
      <c r="A743" s="10"/>
      <c r="B743" s="10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</row>
    <row r="744" spans="1:38" ht="15.75" customHeight="1">
      <c r="A744" s="10"/>
      <c r="B744" s="10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</row>
    <row r="745" spans="1:38" ht="15.75" customHeight="1">
      <c r="A745" s="10"/>
      <c r="B745" s="10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</row>
    <row r="746" spans="1:38" ht="15.75" customHeight="1">
      <c r="A746" s="10"/>
      <c r="B746" s="10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</row>
    <row r="747" spans="1:38" ht="15.75" customHeight="1">
      <c r="A747" s="10"/>
      <c r="B747" s="10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</row>
    <row r="748" spans="1:38" ht="15.75" customHeight="1">
      <c r="A748" s="10"/>
      <c r="B748" s="10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</row>
    <row r="749" spans="1:38" ht="15.75" customHeight="1">
      <c r="A749" s="10"/>
      <c r="B749" s="10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</row>
    <row r="750" spans="1:38" ht="15.75" customHeight="1">
      <c r="A750" s="10"/>
      <c r="B750" s="10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</row>
    <row r="751" spans="1:38" ht="15.75" customHeight="1">
      <c r="A751" s="10"/>
      <c r="B751" s="10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</row>
    <row r="752" spans="1:38" ht="15.75" customHeight="1">
      <c r="A752" s="10"/>
      <c r="B752" s="10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</row>
    <row r="753" spans="1:38" ht="15.75" customHeight="1">
      <c r="A753" s="10"/>
      <c r="B753" s="10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</row>
    <row r="754" spans="1:38" ht="15.75" customHeight="1">
      <c r="A754" s="10"/>
      <c r="B754" s="10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</row>
    <row r="755" spans="1:38" ht="15.75" customHeight="1">
      <c r="A755" s="10"/>
      <c r="B755" s="10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</row>
    <row r="756" spans="1:38" ht="15.75" customHeight="1">
      <c r="A756" s="10"/>
      <c r="B756" s="10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</row>
    <row r="757" spans="1:38" ht="15.75" customHeight="1">
      <c r="A757" s="10"/>
      <c r="B757" s="10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</row>
    <row r="758" spans="1:38" ht="15.75" customHeight="1">
      <c r="A758" s="10"/>
      <c r="B758" s="10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</row>
    <row r="759" spans="1:38" ht="15.75" customHeight="1">
      <c r="A759" s="10"/>
      <c r="B759" s="10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</row>
    <row r="760" spans="1:38" ht="15.75" customHeight="1">
      <c r="A760" s="10"/>
      <c r="B760" s="10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</row>
    <row r="761" spans="1:38" ht="15.75" customHeight="1">
      <c r="A761" s="10"/>
      <c r="B761" s="10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</row>
    <row r="762" spans="1:38" ht="15.75" customHeight="1">
      <c r="A762" s="10"/>
      <c r="B762" s="10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</row>
    <row r="763" spans="1:38" ht="15.75" customHeight="1">
      <c r="A763" s="10"/>
      <c r="B763" s="10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</row>
    <row r="764" spans="1:38" ht="15.75" customHeight="1">
      <c r="A764" s="10"/>
      <c r="B764" s="10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</row>
    <row r="765" spans="1:38" ht="15.75" customHeight="1">
      <c r="A765" s="10"/>
      <c r="B765" s="10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</row>
    <row r="766" spans="1:38" ht="15.75" customHeight="1">
      <c r="A766" s="10"/>
      <c r="B766" s="10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</row>
    <row r="767" spans="1:38" ht="15.75" customHeight="1">
      <c r="A767" s="10"/>
      <c r="B767" s="10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</row>
    <row r="768" spans="1:38" ht="15.75" customHeight="1">
      <c r="A768" s="10"/>
      <c r="B768" s="10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</row>
    <row r="769" spans="1:38" ht="15.75" customHeight="1">
      <c r="A769" s="10"/>
      <c r="B769" s="10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</row>
    <row r="770" spans="1:38" ht="15.75" customHeight="1">
      <c r="A770" s="10"/>
      <c r="B770" s="10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</row>
    <row r="771" spans="1:38" ht="15.75" customHeight="1">
      <c r="A771" s="10"/>
      <c r="B771" s="10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</row>
    <row r="772" spans="1:38" ht="15.75" customHeight="1">
      <c r="A772" s="10"/>
      <c r="B772" s="10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</row>
    <row r="773" spans="1:38" ht="15.75" customHeight="1">
      <c r="A773" s="10"/>
      <c r="B773" s="10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</row>
    <row r="774" spans="1:38" ht="15.75" customHeight="1">
      <c r="A774" s="10"/>
      <c r="B774" s="10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</row>
    <row r="775" spans="1:38" ht="15.75" customHeight="1">
      <c r="A775" s="10"/>
      <c r="B775" s="10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</row>
    <row r="776" spans="1:38" ht="15.75" customHeight="1">
      <c r="A776" s="10"/>
      <c r="B776" s="10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</row>
    <row r="777" spans="1:38" ht="15.75" customHeight="1">
      <c r="A777" s="10"/>
      <c r="B777" s="10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</row>
    <row r="778" spans="1:38" ht="15.75" customHeight="1">
      <c r="A778" s="10"/>
      <c r="B778" s="10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</row>
    <row r="779" spans="1:38" ht="15.75" customHeight="1">
      <c r="A779" s="10"/>
      <c r="B779" s="10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</row>
    <row r="780" spans="1:38" ht="15.75" customHeight="1">
      <c r="A780" s="10"/>
      <c r="B780" s="10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</row>
    <row r="781" spans="1:38" ht="15.75" customHeight="1">
      <c r="A781" s="10"/>
      <c r="B781" s="10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</row>
    <row r="782" spans="1:38" ht="15.75" customHeight="1">
      <c r="A782" s="10"/>
      <c r="B782" s="10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</row>
    <row r="783" spans="1:38" ht="15.75" customHeight="1">
      <c r="A783" s="10"/>
      <c r="B783" s="10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</row>
    <row r="784" spans="1:38" ht="15.75" customHeight="1">
      <c r="A784" s="10"/>
      <c r="B784" s="10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</row>
    <row r="785" spans="1:38" ht="15.75" customHeight="1">
      <c r="A785" s="10"/>
      <c r="B785" s="10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</row>
    <row r="786" spans="1:38" ht="15.75" customHeight="1">
      <c r="A786" s="10"/>
      <c r="B786" s="10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</row>
    <row r="787" spans="1:38" ht="15.75" customHeight="1">
      <c r="A787" s="10"/>
      <c r="B787" s="10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</row>
    <row r="788" spans="1:38" ht="15.75" customHeight="1">
      <c r="A788" s="10"/>
      <c r="B788" s="10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</row>
    <row r="789" spans="1:38" ht="15.75" customHeight="1">
      <c r="A789" s="10"/>
      <c r="B789" s="10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</row>
    <row r="790" spans="1:38" ht="15.75" customHeight="1">
      <c r="A790" s="10"/>
      <c r="B790" s="10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</row>
    <row r="791" spans="1:38" ht="15.75" customHeight="1">
      <c r="A791" s="10"/>
      <c r="B791" s="10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</row>
    <row r="792" spans="1:38" ht="15.75" customHeight="1">
      <c r="A792" s="10"/>
      <c r="B792" s="10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</row>
    <row r="793" spans="1:38" ht="15.75" customHeight="1">
      <c r="A793" s="10"/>
      <c r="B793" s="10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</row>
    <row r="794" spans="1:38" ht="15.75" customHeight="1">
      <c r="A794" s="10"/>
      <c r="B794" s="10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</row>
    <row r="795" spans="1:38" ht="15.75" customHeight="1">
      <c r="A795" s="10"/>
      <c r="B795" s="10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</row>
    <row r="796" spans="1:38" ht="15.75" customHeight="1">
      <c r="A796" s="10"/>
      <c r="B796" s="10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</row>
    <row r="797" spans="1:38" ht="15.75" customHeight="1">
      <c r="A797" s="10"/>
      <c r="B797" s="10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</row>
    <row r="798" spans="1:38" ht="15.75" customHeight="1">
      <c r="A798" s="10"/>
      <c r="B798" s="10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</row>
    <row r="799" spans="1:38" ht="15.75" customHeight="1">
      <c r="A799" s="10"/>
      <c r="B799" s="10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</row>
    <row r="800" spans="1:38" ht="15.75" customHeight="1">
      <c r="A800" s="10"/>
      <c r="B800" s="10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</row>
    <row r="801" spans="1:38" ht="15.75" customHeight="1">
      <c r="A801" s="10"/>
      <c r="B801" s="10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</row>
    <row r="802" spans="1:38" ht="15.75" customHeight="1">
      <c r="A802" s="10"/>
      <c r="B802" s="10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</row>
    <row r="803" spans="1:38" ht="15.75" customHeight="1">
      <c r="A803" s="10"/>
      <c r="B803" s="10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</row>
    <row r="804" spans="1:38" ht="15.75" customHeight="1">
      <c r="A804" s="10"/>
      <c r="B804" s="10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</row>
    <row r="805" spans="1:38" ht="15.75" customHeight="1">
      <c r="A805" s="10"/>
      <c r="B805" s="10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</row>
    <row r="806" spans="1:38" ht="15.75" customHeight="1">
      <c r="A806" s="10"/>
      <c r="B806" s="10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</row>
    <row r="807" spans="1:38" ht="15.75" customHeight="1">
      <c r="A807" s="10"/>
      <c r="B807" s="10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</row>
    <row r="808" spans="1:38" ht="15.75" customHeight="1">
      <c r="A808" s="10"/>
      <c r="B808" s="10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</row>
    <row r="809" spans="1:38" ht="15.75" customHeight="1">
      <c r="A809" s="10"/>
      <c r="B809" s="10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</row>
    <row r="810" spans="1:38" ht="15.75" customHeight="1">
      <c r="A810" s="10"/>
      <c r="B810" s="10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</row>
    <row r="811" spans="1:38" ht="15.75" customHeight="1">
      <c r="A811" s="10"/>
      <c r="B811" s="10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</row>
    <row r="812" spans="1:38" ht="15.75" customHeight="1">
      <c r="A812" s="10"/>
      <c r="B812" s="10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</row>
    <row r="813" spans="1:38" ht="15.75" customHeight="1">
      <c r="A813" s="10"/>
      <c r="B813" s="10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</row>
    <row r="814" spans="1:38" ht="15.75" customHeight="1">
      <c r="A814" s="10"/>
      <c r="B814" s="10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</row>
    <row r="815" spans="1:38" ht="15.75" customHeight="1">
      <c r="A815" s="10"/>
      <c r="B815" s="10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</row>
    <row r="816" spans="1:38" ht="15.75" customHeight="1">
      <c r="A816" s="10"/>
      <c r="B816" s="10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</row>
    <row r="817" spans="1:38" ht="15.75" customHeight="1">
      <c r="A817" s="10"/>
      <c r="B817" s="10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</row>
    <row r="818" spans="1:38" ht="15.75" customHeight="1">
      <c r="A818" s="10"/>
      <c r="B818" s="10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</row>
    <row r="819" spans="1:38" ht="15.75" customHeight="1">
      <c r="A819" s="10"/>
      <c r="B819" s="10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</row>
    <row r="820" spans="1:38" ht="15.75" customHeight="1">
      <c r="A820" s="10"/>
      <c r="B820" s="10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</row>
    <row r="821" spans="1:38" ht="15.75" customHeight="1">
      <c r="A821" s="10"/>
      <c r="B821" s="10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</row>
    <row r="822" spans="1:38" ht="15.75" customHeight="1">
      <c r="A822" s="10"/>
      <c r="B822" s="10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</row>
    <row r="823" spans="1:38" ht="15.75" customHeight="1">
      <c r="A823" s="10"/>
      <c r="B823" s="10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</row>
    <row r="824" spans="1:38" ht="15.75" customHeight="1">
      <c r="A824" s="10"/>
      <c r="B824" s="10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</row>
    <row r="825" spans="1:38" ht="15.75" customHeight="1">
      <c r="A825" s="10"/>
      <c r="B825" s="10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</row>
    <row r="826" spans="1:38" ht="15.75" customHeight="1">
      <c r="A826" s="10"/>
      <c r="B826" s="10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</row>
    <row r="827" spans="1:38" ht="15.75" customHeight="1">
      <c r="A827" s="10"/>
      <c r="B827" s="10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</row>
    <row r="828" spans="1:38" ht="15.75" customHeight="1">
      <c r="A828" s="10"/>
      <c r="B828" s="10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</row>
    <row r="829" spans="1:38" ht="15.75" customHeight="1">
      <c r="A829" s="10"/>
      <c r="B829" s="10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</row>
    <row r="830" spans="1:38" ht="15.75" customHeight="1">
      <c r="A830" s="10"/>
      <c r="B830" s="10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</row>
    <row r="831" spans="1:38" ht="15.75" customHeight="1">
      <c r="A831" s="10"/>
      <c r="B831" s="10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</row>
    <row r="832" spans="1:38" ht="15.75" customHeight="1">
      <c r="A832" s="10"/>
      <c r="B832" s="10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</row>
    <row r="833" spans="1:38" ht="15.75" customHeight="1">
      <c r="A833" s="10"/>
      <c r="B833" s="10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</row>
    <row r="834" spans="1:38" ht="15.75" customHeight="1">
      <c r="A834" s="10"/>
      <c r="B834" s="10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</row>
    <row r="835" spans="1:38" ht="15.75" customHeight="1">
      <c r="A835" s="10"/>
      <c r="B835" s="10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</row>
    <row r="836" spans="1:38" ht="15.75" customHeight="1">
      <c r="A836" s="10"/>
      <c r="B836" s="10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</row>
    <row r="837" spans="1:38" ht="15.75" customHeight="1">
      <c r="A837" s="10"/>
      <c r="B837" s="10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</row>
    <row r="838" spans="1:38" ht="15.75" customHeight="1">
      <c r="A838" s="10"/>
      <c r="B838" s="10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</row>
    <row r="839" spans="1:38" ht="15.75" customHeight="1">
      <c r="A839" s="10"/>
      <c r="B839" s="10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</row>
    <row r="840" spans="1:38" ht="15.75" customHeight="1">
      <c r="A840" s="10"/>
      <c r="B840" s="10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</row>
    <row r="841" spans="1:38" ht="15.75" customHeight="1">
      <c r="A841" s="10"/>
      <c r="B841" s="10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</row>
    <row r="842" spans="1:38" ht="15.75" customHeight="1">
      <c r="A842" s="10"/>
      <c r="B842" s="10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</row>
    <row r="843" spans="1:38" ht="15.75" customHeight="1">
      <c r="A843" s="10"/>
      <c r="B843" s="10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</row>
    <row r="844" spans="1:38" ht="15.75" customHeight="1">
      <c r="A844" s="10"/>
      <c r="B844" s="10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</row>
    <row r="845" spans="1:38" ht="15.75" customHeight="1">
      <c r="A845" s="10"/>
      <c r="B845" s="10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</row>
    <row r="846" spans="1:38" ht="15.75" customHeight="1">
      <c r="A846" s="10"/>
      <c r="B846" s="10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</row>
    <row r="847" spans="1:38" ht="15.75" customHeight="1">
      <c r="A847" s="10"/>
      <c r="B847" s="10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</row>
    <row r="848" spans="1:38" ht="15.75" customHeight="1">
      <c r="A848" s="10"/>
      <c r="B848" s="10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</row>
    <row r="849" spans="1:38" ht="15.75" customHeight="1">
      <c r="A849" s="10"/>
      <c r="B849" s="10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</row>
    <row r="850" spans="1:38" ht="15.75" customHeight="1">
      <c r="A850" s="10"/>
      <c r="B850" s="10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</row>
    <row r="851" spans="1:38" ht="15.75" customHeight="1">
      <c r="A851" s="10"/>
      <c r="B851" s="10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</row>
    <row r="852" spans="1:38" ht="15.75" customHeight="1">
      <c r="A852" s="10"/>
      <c r="B852" s="10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</row>
    <row r="853" spans="1:38" ht="15.75" customHeight="1">
      <c r="A853" s="10"/>
      <c r="B853" s="10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</row>
    <row r="854" spans="1:38" ht="15.75" customHeight="1">
      <c r="A854" s="10"/>
      <c r="B854" s="10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</row>
    <row r="855" spans="1:38" ht="15.75" customHeight="1">
      <c r="A855" s="10"/>
      <c r="B855" s="10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</row>
    <row r="856" spans="1:38" ht="15.75" customHeight="1">
      <c r="A856" s="10"/>
      <c r="B856" s="10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</row>
    <row r="857" spans="1:38" ht="15.75" customHeight="1">
      <c r="A857" s="10"/>
      <c r="B857" s="10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</row>
    <row r="858" spans="1:38" ht="15.75" customHeight="1">
      <c r="A858" s="10"/>
      <c r="B858" s="10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</row>
    <row r="859" spans="1:38" ht="15.75" customHeight="1">
      <c r="A859" s="10"/>
      <c r="B859" s="10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</row>
    <row r="860" spans="1:38" ht="15.75" customHeight="1">
      <c r="A860" s="10"/>
      <c r="B860" s="10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</row>
    <row r="861" spans="1:38" ht="15.75" customHeight="1">
      <c r="A861" s="10"/>
      <c r="B861" s="10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</row>
    <row r="862" spans="1:38" ht="15.75" customHeight="1">
      <c r="A862" s="10"/>
      <c r="B862" s="10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</row>
    <row r="863" spans="1:38" ht="15.75" customHeight="1">
      <c r="A863" s="10"/>
      <c r="B863" s="10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</row>
    <row r="864" spans="1:38" ht="15.75" customHeight="1">
      <c r="A864" s="10"/>
      <c r="B864" s="10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</row>
    <row r="865" spans="1:38" ht="15.75" customHeight="1">
      <c r="A865" s="10"/>
      <c r="B865" s="10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</row>
    <row r="866" spans="1:38" ht="15.75" customHeight="1">
      <c r="A866" s="10"/>
      <c r="B866" s="10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</row>
    <row r="867" spans="1:38" ht="15.75" customHeight="1">
      <c r="A867" s="10"/>
      <c r="B867" s="10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</row>
    <row r="868" spans="1:38" ht="15.75" customHeight="1">
      <c r="A868" s="10"/>
      <c r="B868" s="10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</row>
    <row r="869" spans="1:38" ht="15.75" customHeight="1">
      <c r="A869" s="10"/>
      <c r="B869" s="10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</row>
    <row r="870" spans="1:38" ht="15.75" customHeight="1">
      <c r="A870" s="10"/>
      <c r="B870" s="10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</row>
    <row r="871" spans="1:38" ht="15.75" customHeight="1">
      <c r="A871" s="10"/>
      <c r="B871" s="10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</row>
    <row r="872" spans="1:38" ht="15.75" customHeight="1">
      <c r="A872" s="10"/>
      <c r="B872" s="10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</row>
    <row r="873" spans="1:38" ht="15.75" customHeight="1">
      <c r="A873" s="10"/>
      <c r="B873" s="10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</row>
    <row r="874" spans="1:38" ht="15.75" customHeight="1">
      <c r="A874" s="10"/>
      <c r="B874" s="10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</row>
    <row r="875" spans="1:38" ht="15.75" customHeight="1">
      <c r="A875" s="10"/>
      <c r="B875" s="10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</row>
    <row r="876" spans="1:38" ht="15.75" customHeight="1">
      <c r="A876" s="10"/>
      <c r="B876" s="10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</row>
    <row r="877" spans="1:38" ht="15.75" customHeight="1">
      <c r="A877" s="10"/>
      <c r="B877" s="10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</row>
    <row r="878" spans="1:38" ht="15.75" customHeight="1">
      <c r="A878" s="10"/>
      <c r="B878" s="10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</row>
    <row r="879" spans="1:38" ht="15.75" customHeight="1">
      <c r="A879" s="10"/>
      <c r="B879" s="10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</row>
    <row r="880" spans="1:38" ht="15.75" customHeight="1">
      <c r="A880" s="10"/>
      <c r="B880" s="10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</row>
    <row r="881" spans="1:38" ht="15.75" customHeight="1">
      <c r="A881" s="10"/>
      <c r="B881" s="10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</row>
    <row r="882" spans="1:38" ht="15.75" customHeight="1">
      <c r="A882" s="10"/>
      <c r="B882" s="10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</row>
    <row r="883" spans="1:38" ht="15.75" customHeight="1">
      <c r="A883" s="10"/>
      <c r="B883" s="10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</row>
    <row r="884" spans="1:38" ht="15.75" customHeight="1">
      <c r="A884" s="10"/>
      <c r="B884" s="10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</row>
    <row r="885" spans="1:38" ht="15.75" customHeight="1">
      <c r="A885" s="10"/>
      <c r="B885" s="10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</row>
    <row r="886" spans="1:38" ht="15.75" customHeight="1">
      <c r="A886" s="10"/>
      <c r="B886" s="10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</row>
    <row r="887" spans="1:38" ht="15.75" customHeight="1">
      <c r="A887" s="10"/>
      <c r="B887" s="10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</row>
    <row r="888" spans="1:38" ht="15.75" customHeight="1">
      <c r="A888" s="10"/>
      <c r="B888" s="10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</row>
    <row r="889" spans="1:38" ht="15.75" customHeight="1">
      <c r="A889" s="10"/>
      <c r="B889" s="10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</row>
    <row r="890" spans="1:38" ht="15.75" customHeight="1">
      <c r="A890" s="10"/>
      <c r="B890" s="10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</row>
    <row r="891" spans="1:38" ht="15.75" customHeight="1">
      <c r="A891" s="10"/>
      <c r="B891" s="10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</row>
    <row r="892" spans="1:38" ht="15.75" customHeight="1">
      <c r="A892" s="10"/>
      <c r="B892" s="10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</row>
    <row r="893" spans="1:38" ht="15.75" customHeight="1">
      <c r="A893" s="10"/>
      <c r="B893" s="10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</row>
    <row r="894" spans="1:38" ht="15.75" customHeight="1">
      <c r="A894" s="10"/>
      <c r="B894" s="10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</row>
    <row r="895" spans="1:38" ht="15.75" customHeight="1">
      <c r="A895" s="10"/>
      <c r="B895" s="10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</row>
    <row r="896" spans="1:38" ht="15.75" customHeight="1">
      <c r="A896" s="10"/>
      <c r="B896" s="10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</row>
    <row r="897" spans="1:38" ht="15.75" customHeight="1">
      <c r="A897" s="10"/>
      <c r="B897" s="10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</row>
    <row r="898" spans="1:38" ht="15.75" customHeight="1">
      <c r="A898" s="10"/>
      <c r="B898" s="10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</row>
    <row r="899" spans="1:38" ht="15.75" customHeight="1">
      <c r="A899" s="10"/>
      <c r="B899" s="10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</row>
    <row r="900" spans="1:38" ht="15.75" customHeight="1">
      <c r="A900" s="10"/>
      <c r="B900" s="10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</row>
    <row r="901" spans="1:38" ht="15.75" customHeight="1">
      <c r="A901" s="10"/>
      <c r="B901" s="10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</row>
    <row r="902" spans="1:38" ht="15.75" customHeight="1">
      <c r="A902" s="10"/>
      <c r="B902" s="10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</row>
    <row r="903" spans="1:38" ht="15.75" customHeight="1">
      <c r="A903" s="10"/>
      <c r="B903" s="10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</row>
    <row r="904" spans="1:38" ht="15.75" customHeight="1">
      <c r="A904" s="10"/>
      <c r="B904" s="10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</row>
    <row r="905" spans="1:38" ht="15.75" customHeight="1">
      <c r="A905" s="10"/>
      <c r="B905" s="10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</row>
    <row r="906" spans="1:38" ht="15.75" customHeight="1">
      <c r="A906" s="10"/>
      <c r="B906" s="10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</row>
    <row r="907" spans="1:38" ht="15.75" customHeight="1">
      <c r="A907" s="10"/>
      <c r="B907" s="10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</row>
    <row r="908" spans="1:38" ht="15.75" customHeight="1">
      <c r="A908" s="10"/>
      <c r="B908" s="10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</row>
    <row r="909" spans="1:38" ht="15.75" customHeight="1">
      <c r="A909" s="10"/>
      <c r="B909" s="10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</row>
    <row r="910" spans="1:38" ht="15.75" customHeight="1">
      <c r="A910" s="10"/>
      <c r="B910" s="10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</row>
    <row r="911" spans="1:38" ht="15.75" customHeight="1">
      <c r="A911" s="10"/>
      <c r="B911" s="10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</row>
    <row r="912" spans="1:38" ht="15.75" customHeight="1">
      <c r="A912" s="10"/>
      <c r="B912" s="10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</row>
    <row r="913" spans="1:38" ht="15.75" customHeight="1">
      <c r="A913" s="10"/>
      <c r="B913" s="10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</row>
    <row r="914" spans="1:38" ht="15.75" customHeight="1">
      <c r="A914" s="10"/>
      <c r="B914" s="10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</row>
    <row r="915" spans="1:38" ht="15.75" customHeight="1">
      <c r="A915" s="10"/>
      <c r="B915" s="10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</row>
    <row r="916" spans="1:38" ht="15.75" customHeight="1">
      <c r="A916" s="10"/>
      <c r="B916" s="10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</row>
    <row r="917" spans="1:38" ht="15.75" customHeight="1">
      <c r="A917" s="10"/>
      <c r="B917" s="10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</row>
    <row r="918" spans="1:38" ht="15.75" customHeight="1">
      <c r="A918" s="10"/>
      <c r="B918" s="10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</row>
    <row r="919" spans="1:38" ht="15.75" customHeight="1">
      <c r="A919" s="10"/>
      <c r="B919" s="10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</row>
    <row r="920" spans="1:38" ht="15.75" customHeight="1">
      <c r="A920" s="10"/>
      <c r="B920" s="10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</row>
    <row r="921" spans="1:38" ht="15.75" customHeight="1">
      <c r="A921" s="10"/>
      <c r="B921" s="10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</row>
    <row r="922" spans="1:38" ht="15.75" customHeight="1">
      <c r="A922" s="10"/>
      <c r="B922" s="10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</row>
    <row r="923" spans="1:38" ht="15.75" customHeight="1">
      <c r="A923" s="10"/>
      <c r="B923" s="10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</row>
    <row r="924" spans="1:38" ht="15.75" customHeight="1">
      <c r="A924" s="10"/>
      <c r="B924" s="10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</row>
    <row r="925" spans="1:38" ht="15.75" customHeight="1">
      <c r="A925" s="10"/>
      <c r="B925" s="10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</row>
    <row r="926" spans="1:38" ht="15.75" customHeight="1">
      <c r="A926" s="10"/>
      <c r="B926" s="10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</row>
    <row r="927" spans="1:38" ht="15.75" customHeight="1">
      <c r="A927" s="10"/>
      <c r="B927" s="10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</row>
    <row r="928" spans="1:38" ht="15.75" customHeight="1">
      <c r="A928" s="10"/>
      <c r="B928" s="10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</row>
    <row r="929" spans="1:38" ht="15.75" customHeight="1">
      <c r="A929" s="10"/>
      <c r="B929" s="10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</row>
    <row r="930" spans="1:38" ht="15.75" customHeight="1">
      <c r="A930" s="10"/>
      <c r="B930" s="10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</row>
    <row r="931" spans="1:38" ht="15.75" customHeight="1">
      <c r="A931" s="10"/>
      <c r="B931" s="10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</row>
    <row r="932" spans="1:38" ht="15.75" customHeight="1">
      <c r="A932" s="10"/>
      <c r="B932" s="10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</row>
    <row r="933" spans="1:38" ht="15.75" customHeight="1">
      <c r="A933" s="10"/>
      <c r="B933" s="10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</row>
    <row r="934" spans="1:38" ht="15.75" customHeight="1">
      <c r="A934" s="10"/>
      <c r="B934" s="10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</row>
    <row r="935" spans="1:38" ht="15.75" customHeight="1">
      <c r="A935" s="10"/>
      <c r="B935" s="10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</row>
    <row r="936" spans="1:38" ht="15.75" customHeight="1">
      <c r="A936" s="10"/>
      <c r="B936" s="10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</row>
    <row r="937" spans="1:38" ht="15.75" customHeight="1">
      <c r="A937" s="10"/>
      <c r="B937" s="10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</row>
    <row r="938" spans="1:38" ht="15.75" customHeight="1">
      <c r="A938" s="10"/>
      <c r="B938" s="10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</row>
    <row r="939" spans="1:38" ht="15.75" customHeight="1">
      <c r="A939" s="10"/>
      <c r="B939" s="10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</row>
    <row r="940" spans="1:38" ht="15.75" customHeight="1">
      <c r="A940" s="10"/>
      <c r="B940" s="10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</row>
    <row r="941" spans="1:38" ht="15.75" customHeight="1">
      <c r="A941" s="10"/>
      <c r="B941" s="10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</row>
    <row r="942" spans="1:38" ht="15.75" customHeight="1">
      <c r="A942" s="10"/>
      <c r="B942" s="10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</row>
    <row r="943" spans="1:38" ht="15.75" customHeight="1">
      <c r="A943" s="10"/>
      <c r="B943" s="10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</row>
    <row r="944" spans="1:38" ht="15.75" customHeight="1">
      <c r="A944" s="10"/>
      <c r="B944" s="10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</row>
    <row r="945" spans="1:38" ht="15.75" customHeight="1">
      <c r="A945" s="10"/>
      <c r="B945" s="10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</row>
    <row r="946" spans="1:38" ht="15.75" customHeight="1">
      <c r="A946" s="10"/>
      <c r="B946" s="10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</row>
    <row r="947" spans="1:38" ht="15.75" customHeight="1">
      <c r="A947" s="10"/>
      <c r="B947" s="10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</row>
    <row r="948" spans="1:38" ht="15.75" customHeight="1">
      <c r="A948" s="10"/>
      <c r="B948" s="10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</row>
    <row r="949" spans="1:38" ht="15.75" customHeight="1">
      <c r="A949" s="10"/>
      <c r="B949" s="10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</row>
    <row r="950" spans="1:38" ht="15.75" customHeight="1">
      <c r="A950" s="10"/>
      <c r="B950" s="10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</row>
    <row r="951" spans="1:38" ht="15.75" customHeight="1">
      <c r="A951" s="10"/>
      <c r="B951" s="10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</row>
    <row r="952" spans="1:38" ht="15.75" customHeight="1">
      <c r="A952" s="10"/>
      <c r="B952" s="10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</row>
    <row r="953" spans="1:38" ht="15.75" customHeight="1">
      <c r="A953" s="10"/>
      <c r="B953" s="10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</row>
    <row r="954" spans="1:38" ht="15.75" customHeight="1">
      <c r="A954" s="10"/>
      <c r="B954" s="10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</row>
    <row r="955" spans="1:38" ht="15.75" customHeight="1">
      <c r="A955" s="10"/>
      <c r="B955" s="10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</row>
    <row r="956" spans="1:38" ht="15.75" customHeight="1">
      <c r="A956" s="10"/>
      <c r="B956" s="10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</row>
    <row r="957" spans="1:38" ht="15.75" customHeight="1">
      <c r="A957" s="10"/>
      <c r="B957" s="10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</row>
    <row r="958" spans="1:38" ht="15.75" customHeight="1">
      <c r="A958" s="10"/>
      <c r="B958" s="10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</row>
    <row r="959" spans="1:38" ht="15.75" customHeight="1">
      <c r="A959" s="10"/>
      <c r="B959" s="10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</row>
    <row r="960" spans="1:38" ht="15.75" customHeight="1">
      <c r="A960" s="10"/>
      <c r="B960" s="10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</row>
    <row r="961" spans="1:38" ht="15.75" customHeight="1">
      <c r="A961" s="10"/>
      <c r="B961" s="10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</row>
    <row r="962" spans="1:38" ht="15.75" customHeight="1">
      <c r="A962" s="10"/>
      <c r="B962" s="10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</row>
    <row r="963" spans="1:38" ht="15.75" customHeight="1">
      <c r="A963" s="10"/>
      <c r="B963" s="10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</row>
    <row r="964" spans="1:38" ht="15.75" customHeight="1">
      <c r="A964" s="10"/>
      <c r="B964" s="10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</row>
    <row r="965" spans="1:38" ht="15.75" customHeight="1">
      <c r="A965" s="10"/>
      <c r="B965" s="10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</row>
    <row r="966" spans="1:38" ht="15.75" customHeight="1">
      <c r="A966" s="10"/>
      <c r="B966" s="10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</row>
    <row r="967" spans="1:38" ht="15.75" customHeight="1">
      <c r="A967" s="10"/>
      <c r="B967" s="10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</row>
    <row r="968" spans="1:38" ht="15.75" customHeight="1">
      <c r="A968" s="10"/>
      <c r="B968" s="10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</row>
    <row r="969" spans="1:38" ht="15.75" customHeight="1">
      <c r="A969" s="10"/>
      <c r="B969" s="10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</row>
    <row r="970" spans="1:38" ht="15.75" customHeight="1">
      <c r="A970" s="10"/>
      <c r="B970" s="10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</row>
    <row r="971" spans="1:38" ht="15.75" customHeight="1">
      <c r="A971" s="10"/>
      <c r="B971" s="10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</row>
    <row r="972" spans="1:38" ht="15.75" customHeight="1">
      <c r="A972" s="10"/>
      <c r="B972" s="10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</row>
    <row r="973" spans="1:38" ht="15.75" customHeight="1">
      <c r="A973" s="10"/>
      <c r="B973" s="10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</row>
    <row r="974" spans="1:38" ht="15.75" customHeight="1">
      <c r="A974" s="10"/>
      <c r="B974" s="10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</row>
    <row r="975" spans="1:38" ht="15.75" customHeight="1">
      <c r="A975" s="10"/>
      <c r="B975" s="10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</row>
    <row r="976" spans="1:38" ht="15.75" customHeight="1">
      <c r="A976" s="10"/>
      <c r="B976" s="10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</row>
    <row r="977" spans="1:38" ht="15.75" customHeight="1">
      <c r="A977" s="10"/>
      <c r="B977" s="10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</row>
    <row r="978" spans="1:38" ht="15.75" customHeight="1">
      <c r="A978" s="10"/>
      <c r="B978" s="10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</row>
    <row r="979" spans="1:38" ht="15.75" customHeight="1">
      <c r="A979" s="10"/>
      <c r="B979" s="10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</row>
    <row r="980" spans="1:38" ht="15.75" customHeight="1">
      <c r="A980" s="10"/>
      <c r="B980" s="10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</row>
    <row r="981" spans="1:38" ht="15.75" customHeight="1">
      <c r="A981" s="10"/>
      <c r="B981" s="10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</row>
    <row r="982" spans="1:38" ht="15.75" customHeight="1">
      <c r="A982" s="10"/>
      <c r="B982" s="10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</row>
    <row r="983" spans="1:38" ht="15.75" customHeight="1">
      <c r="A983" s="10"/>
      <c r="B983" s="10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</row>
    <row r="984" spans="1:38" ht="15.75" customHeight="1">
      <c r="A984" s="10"/>
      <c r="B984" s="10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</row>
    <row r="985" spans="1:38" ht="15.75" customHeight="1">
      <c r="A985" s="10"/>
      <c r="B985" s="10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</row>
    <row r="986" spans="1:38" ht="15.75" customHeight="1">
      <c r="A986" s="10"/>
      <c r="B986" s="10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</row>
    <row r="987" spans="1:38" ht="15.75" customHeight="1">
      <c r="A987" s="10"/>
      <c r="B987" s="10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</row>
    <row r="988" spans="1:38" ht="15.75" customHeight="1">
      <c r="A988" s="10"/>
      <c r="B988" s="10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</row>
    <row r="989" spans="1:38" ht="15.75" customHeight="1">
      <c r="A989" s="10"/>
      <c r="B989" s="10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</row>
    <row r="990" spans="1:38" ht="15.75" customHeight="1">
      <c r="A990" s="10"/>
      <c r="B990" s="10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</row>
    <row r="991" spans="1:38" ht="15.75" customHeight="1">
      <c r="A991" s="10"/>
      <c r="B991" s="10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</row>
    <row r="992" spans="1:38" ht="15.75" customHeight="1">
      <c r="A992" s="10"/>
      <c r="B992" s="10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</row>
    <row r="993" spans="1:38" ht="15.75" customHeight="1">
      <c r="A993" s="10"/>
      <c r="B993" s="10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</row>
    <row r="994" spans="1:38" ht="15.75" customHeight="1">
      <c r="A994" s="10"/>
      <c r="B994" s="10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</row>
    <row r="995" spans="1:38" ht="15.75" customHeight="1">
      <c r="A995" s="10"/>
      <c r="B995" s="10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</row>
    <row r="996" spans="1:38" ht="15.75" customHeight="1">
      <c r="A996" s="10"/>
      <c r="B996" s="10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</row>
    <row r="997" spans="1:38" ht="15.75" customHeight="1">
      <c r="A997" s="10"/>
      <c r="B997" s="10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</row>
    <row r="998" spans="1:38" ht="15.75" customHeight="1">
      <c r="A998" s="10"/>
      <c r="B998" s="10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</row>
    <row r="999" spans="1:38" ht="15.75" customHeight="1">
      <c r="A999" s="10"/>
      <c r="B999" s="10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</row>
    <row r="1000" spans="1:38" ht="15.75" customHeight="1">
      <c r="A1000" s="10"/>
      <c r="B1000" s="10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</row>
  </sheetData>
  <autoFilter ref="A1:X97" xr:uid="{00000000-0009-0000-0000-000004000000}"/>
  <mergeCells count="9">
    <mergeCell ref="Y5:Y7"/>
    <mergeCell ref="M6:P6"/>
    <mergeCell ref="Q6:T6"/>
    <mergeCell ref="U6:X6"/>
    <mergeCell ref="A97:B97"/>
    <mergeCell ref="R99:R100"/>
    <mergeCell ref="W1:X1"/>
    <mergeCell ref="C5:G5"/>
    <mergeCell ref="H5:X5"/>
  </mergeCells>
  <pageMargins left="0.2" right="0.2" top="0.25" bottom="0.25" header="0" footer="0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000"/>
  <sheetViews>
    <sheetView workbookViewId="0">
      <pane ySplit="8" topLeftCell="A93" activePane="bottomLeft" state="frozen"/>
      <selection pane="bottomLeft" activeCell="A53" sqref="A53:Y53"/>
    </sheetView>
  </sheetViews>
  <sheetFormatPr defaultColWidth="14.42578125" defaultRowHeight="15" customHeight="1"/>
  <cols>
    <col min="1" max="1" width="4.85546875" style="49" customWidth="1"/>
    <col min="2" max="2" width="19.7109375" style="49" customWidth="1"/>
    <col min="3" max="3" width="10.28515625" style="143" customWidth="1"/>
    <col min="4" max="24" width="8.42578125" style="143" customWidth="1"/>
    <col min="25" max="25" width="8.7109375" style="143" customWidth="1"/>
    <col min="26" max="38" width="8.7109375" style="49" customWidth="1"/>
    <col min="39" max="16384" width="14.42578125" style="49"/>
  </cols>
  <sheetData>
    <row r="1" spans="1:38" ht="18.75" customHeight="1">
      <c r="A1" s="1"/>
      <c r="B1" s="2"/>
      <c r="C1" s="54"/>
      <c r="D1" s="54"/>
      <c r="E1" s="54"/>
      <c r="F1" s="54"/>
      <c r="G1" s="54"/>
      <c r="H1" s="54"/>
      <c r="I1" s="77"/>
      <c r="J1" s="77"/>
      <c r="K1" s="77"/>
      <c r="L1" s="77"/>
      <c r="M1" s="54"/>
      <c r="N1" s="54"/>
      <c r="O1" s="54"/>
      <c r="P1" s="54"/>
      <c r="Q1" s="54"/>
      <c r="R1" s="54"/>
      <c r="S1" s="54"/>
      <c r="T1" s="54"/>
      <c r="U1" s="54"/>
      <c r="V1" s="54"/>
      <c r="W1" s="82" t="s">
        <v>0</v>
      </c>
      <c r="X1" s="83"/>
      <c r="Y1" s="5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4"/>
    </row>
    <row r="2" spans="1:38" ht="18.75" customHeight="1">
      <c r="A2" s="60" t="s">
        <v>87</v>
      </c>
      <c r="B2" s="60"/>
      <c r="C2" s="84"/>
      <c r="D2" s="84"/>
      <c r="E2" s="84"/>
      <c r="F2" s="84"/>
      <c r="G2" s="84"/>
      <c r="H2" s="84"/>
      <c r="I2" s="85"/>
      <c r="J2" s="85"/>
      <c r="K2" s="85"/>
      <c r="L2" s="85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4"/>
    </row>
    <row r="3" spans="1:38" ht="18.75" customHeight="1">
      <c r="A3" s="5" t="s">
        <v>85</v>
      </c>
      <c r="B3" s="5"/>
      <c r="C3" s="86"/>
      <c r="D3" s="86"/>
      <c r="E3" s="86"/>
      <c r="F3" s="86"/>
      <c r="G3" s="86"/>
      <c r="H3" s="86"/>
      <c r="I3" s="87"/>
      <c r="J3" s="87"/>
      <c r="K3" s="87"/>
      <c r="L3" s="87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4"/>
    </row>
    <row r="4" spans="1:38" ht="18.75" customHeight="1">
      <c r="A4" s="1"/>
      <c r="B4" s="2"/>
      <c r="C4" s="54"/>
      <c r="D4" s="54"/>
      <c r="E4" s="54"/>
      <c r="F4" s="54"/>
      <c r="G4" s="54"/>
      <c r="H4" s="54"/>
      <c r="I4" s="77"/>
      <c r="J4" s="77"/>
      <c r="K4" s="77"/>
      <c r="L4" s="77"/>
      <c r="M4" s="54"/>
      <c r="N4" s="54"/>
      <c r="O4" s="54"/>
      <c r="P4" s="54"/>
      <c r="Q4" s="54"/>
      <c r="R4" s="54"/>
      <c r="S4" s="54"/>
      <c r="T4" s="54"/>
      <c r="U4" s="54"/>
      <c r="V4" s="88" t="s">
        <v>1</v>
      </c>
      <c r="W4" s="88"/>
      <c r="X4" s="88"/>
      <c r="Y4" s="8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4"/>
    </row>
    <row r="5" spans="1:38" ht="28.5" customHeight="1">
      <c r="A5" s="6" t="s">
        <v>2</v>
      </c>
      <c r="B5" s="6" t="s">
        <v>3</v>
      </c>
      <c r="C5" s="89" t="s">
        <v>4</v>
      </c>
      <c r="D5" s="90"/>
      <c r="E5" s="90"/>
      <c r="F5" s="90"/>
      <c r="G5" s="91"/>
      <c r="H5" s="89" t="s">
        <v>5</v>
      </c>
      <c r="I5" s="92"/>
      <c r="J5" s="92"/>
      <c r="K5" s="92"/>
      <c r="L5" s="92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1"/>
      <c r="Y5" s="93" t="s">
        <v>6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9"/>
    </row>
    <row r="6" spans="1:38" ht="50.25" customHeight="1">
      <c r="A6" s="10"/>
      <c r="B6" s="10"/>
      <c r="C6" s="94" t="s">
        <v>7</v>
      </c>
      <c r="D6" s="95" t="s">
        <v>8</v>
      </c>
      <c r="E6" s="95" t="s">
        <v>9</v>
      </c>
      <c r="F6" s="96" t="s">
        <v>10</v>
      </c>
      <c r="G6" s="96" t="s">
        <v>11</v>
      </c>
      <c r="H6" s="97" t="s">
        <v>12</v>
      </c>
      <c r="I6" s="98"/>
      <c r="J6" s="98"/>
      <c r="K6" s="98"/>
      <c r="L6" s="98"/>
      <c r="M6" s="99" t="s">
        <v>13</v>
      </c>
      <c r="N6" s="90"/>
      <c r="O6" s="90"/>
      <c r="P6" s="91"/>
      <c r="Q6" s="99" t="s">
        <v>14</v>
      </c>
      <c r="R6" s="90"/>
      <c r="S6" s="90"/>
      <c r="T6" s="91"/>
      <c r="U6" s="99" t="s">
        <v>15</v>
      </c>
      <c r="V6" s="90"/>
      <c r="W6" s="90"/>
      <c r="X6" s="91"/>
      <c r="Y6" s="100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9"/>
    </row>
    <row r="7" spans="1:38" ht="24.75" customHeight="1">
      <c r="A7" s="10"/>
      <c r="B7" s="10"/>
      <c r="C7" s="101"/>
      <c r="D7" s="102"/>
      <c r="E7" s="102"/>
      <c r="F7" s="103"/>
      <c r="G7" s="103"/>
      <c r="H7" s="104"/>
      <c r="I7" s="95" t="s">
        <v>16</v>
      </c>
      <c r="J7" s="95" t="s">
        <v>9</v>
      </c>
      <c r="K7" s="95" t="s">
        <v>10</v>
      </c>
      <c r="L7" s="95" t="s">
        <v>11</v>
      </c>
      <c r="M7" s="95" t="s">
        <v>16</v>
      </c>
      <c r="N7" s="95" t="s">
        <v>9</v>
      </c>
      <c r="O7" s="95" t="s">
        <v>10</v>
      </c>
      <c r="P7" s="95" t="s">
        <v>11</v>
      </c>
      <c r="Q7" s="95" t="s">
        <v>16</v>
      </c>
      <c r="R7" s="95" t="s">
        <v>9</v>
      </c>
      <c r="S7" s="95" t="s">
        <v>10</v>
      </c>
      <c r="T7" s="95" t="s">
        <v>11</v>
      </c>
      <c r="U7" s="95" t="s">
        <v>17</v>
      </c>
      <c r="V7" s="95" t="s">
        <v>9</v>
      </c>
      <c r="W7" s="95" t="s">
        <v>18</v>
      </c>
      <c r="X7" s="95" t="s">
        <v>11</v>
      </c>
      <c r="Y7" s="105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  <c r="AL7" s="13"/>
    </row>
    <row r="8" spans="1:38" ht="18.75" customHeight="1">
      <c r="A8" s="192" t="s">
        <v>19</v>
      </c>
      <c r="B8" s="192" t="s">
        <v>20</v>
      </c>
      <c r="C8" s="193">
        <f>SUM(D8:G8)</f>
        <v>830366.88699999999</v>
      </c>
      <c r="D8" s="194">
        <f t="shared" ref="D8:G8" si="0">SUM(D9:D22)</f>
        <v>717846.63199999998</v>
      </c>
      <c r="E8" s="194">
        <f t="shared" si="0"/>
        <v>44300.704000000005</v>
      </c>
      <c r="F8" s="194">
        <f t="shared" si="0"/>
        <v>3870</v>
      </c>
      <c r="G8" s="194">
        <f t="shared" si="0"/>
        <v>64349.550999999999</v>
      </c>
      <c r="H8" s="194">
        <f>SUM(M8:X8)</f>
        <v>265296.41000000003</v>
      </c>
      <c r="I8" s="194">
        <f t="shared" ref="I8:L8" si="1">SUM(I9:I22)</f>
        <v>250214.25899999999</v>
      </c>
      <c r="J8" s="194">
        <f t="shared" si="1"/>
        <v>4610</v>
      </c>
      <c r="K8" s="194">
        <f t="shared" si="1"/>
        <v>3233.1509999999998</v>
      </c>
      <c r="L8" s="194">
        <f t="shared" si="1"/>
        <v>7239</v>
      </c>
      <c r="M8" s="194">
        <f t="shared" ref="M8:X8" si="2">SUM(M9:M22)</f>
        <v>152531.91899999999</v>
      </c>
      <c r="N8" s="194">
        <f t="shared" si="2"/>
        <v>680</v>
      </c>
      <c r="O8" s="194">
        <f t="shared" si="2"/>
        <v>1611</v>
      </c>
      <c r="P8" s="194">
        <f t="shared" si="2"/>
        <v>765</v>
      </c>
      <c r="Q8" s="194">
        <f t="shared" si="2"/>
        <v>66558</v>
      </c>
      <c r="R8" s="194">
        <f t="shared" si="2"/>
        <v>126</v>
      </c>
      <c r="S8" s="194">
        <f t="shared" si="2"/>
        <v>0</v>
      </c>
      <c r="T8" s="194">
        <f t="shared" si="2"/>
        <v>825</v>
      </c>
      <c r="U8" s="194">
        <f t="shared" si="2"/>
        <v>31124.34</v>
      </c>
      <c r="V8" s="194">
        <f t="shared" si="2"/>
        <v>3804</v>
      </c>
      <c r="W8" s="194">
        <f t="shared" si="2"/>
        <v>1622.1510000000001</v>
      </c>
      <c r="X8" s="194">
        <f t="shared" si="2"/>
        <v>5649</v>
      </c>
      <c r="Y8" s="195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2"/>
      <c r="AL8" s="13"/>
    </row>
    <row r="9" spans="1:38" ht="18.75" customHeight="1">
      <c r="A9" s="14">
        <v>1</v>
      </c>
      <c r="B9" s="4" t="s">
        <v>21</v>
      </c>
      <c r="C9" s="109">
        <v>41.04</v>
      </c>
      <c r="D9" s="110">
        <v>37.039000000000001</v>
      </c>
      <c r="E9" s="110">
        <v>4.0010000000000003</v>
      </c>
      <c r="F9" s="110">
        <v>0</v>
      </c>
      <c r="G9" s="110">
        <v>0</v>
      </c>
      <c r="H9" s="109">
        <v>8.7910000000000004</v>
      </c>
      <c r="I9" s="176">
        <f t="shared" ref="I9" si="3">M9+Q9+U9</f>
        <v>879.91899999999998</v>
      </c>
      <c r="J9" s="176">
        <f t="shared" ref="J9" si="4">N9+R9+V9</f>
        <v>0</v>
      </c>
      <c r="K9" s="176">
        <f t="shared" ref="K9" si="5">O9+S9+W9</f>
        <v>0</v>
      </c>
      <c r="L9" s="176">
        <f t="shared" ref="L9" si="6">P9+T9+X9</f>
        <v>0</v>
      </c>
      <c r="M9" s="110">
        <v>7.9189999999999996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872</v>
      </c>
      <c r="V9" s="110">
        <v>0</v>
      </c>
      <c r="W9" s="110">
        <v>0</v>
      </c>
      <c r="X9" s="110">
        <v>0</v>
      </c>
      <c r="Y9" s="11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4"/>
    </row>
    <row r="10" spans="1:38" ht="18.75" customHeight="1">
      <c r="A10" s="61">
        <v>2</v>
      </c>
      <c r="B10" s="62" t="s">
        <v>22</v>
      </c>
      <c r="C10" s="63">
        <v>7333</v>
      </c>
      <c r="D10" s="64">
        <v>7333</v>
      </c>
      <c r="E10" s="64">
        <v>0</v>
      </c>
      <c r="F10" s="64">
        <v>400</v>
      </c>
      <c r="G10" s="64">
        <v>0</v>
      </c>
      <c r="H10" s="63">
        <v>30222</v>
      </c>
      <c r="I10" s="176">
        <f t="shared" ref="I10:I73" si="7">M10+Q10+U10</f>
        <v>30222</v>
      </c>
      <c r="J10" s="176">
        <f t="shared" ref="J10:J73" si="8">N10+R10+V10</f>
        <v>0</v>
      </c>
      <c r="K10" s="176">
        <f t="shared" ref="K10:K73" si="9">O10+S10+W10</f>
        <v>0</v>
      </c>
      <c r="L10" s="176">
        <f t="shared" ref="L10:L73" si="10">P10+T10+X10</f>
        <v>0</v>
      </c>
      <c r="M10" s="64">
        <v>0</v>
      </c>
      <c r="N10" s="64">
        <v>0</v>
      </c>
      <c r="O10" s="64">
        <v>0</v>
      </c>
      <c r="P10" s="64">
        <v>0</v>
      </c>
      <c r="Q10" s="64">
        <v>25321</v>
      </c>
      <c r="R10" s="64">
        <v>0</v>
      </c>
      <c r="S10" s="64">
        <v>0</v>
      </c>
      <c r="T10" s="64">
        <v>0</v>
      </c>
      <c r="U10" s="64">
        <v>4901</v>
      </c>
      <c r="V10" s="64">
        <v>0</v>
      </c>
      <c r="W10" s="64">
        <v>0</v>
      </c>
      <c r="X10" s="64">
        <v>0</v>
      </c>
      <c r="Y10" s="64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62"/>
      <c r="AL10" s="62"/>
    </row>
    <row r="11" spans="1:38" ht="18.75" customHeight="1">
      <c r="A11" s="14">
        <v>3</v>
      </c>
      <c r="B11" s="4" t="s">
        <v>23</v>
      </c>
      <c r="C11" s="111">
        <f>SUM(D11:G11)</f>
        <v>91067</v>
      </c>
      <c r="D11" s="112">
        <v>81304</v>
      </c>
      <c r="E11" s="112">
        <v>9763</v>
      </c>
      <c r="F11" s="112">
        <v>0</v>
      </c>
      <c r="G11" s="112">
        <v>0</v>
      </c>
      <c r="H11" s="111">
        <f>SUM(M11:X11)</f>
        <v>53485</v>
      </c>
      <c r="I11" s="176">
        <f t="shared" si="7"/>
        <v>53485</v>
      </c>
      <c r="J11" s="176">
        <f t="shared" si="8"/>
        <v>0</v>
      </c>
      <c r="K11" s="176">
        <f t="shared" si="9"/>
        <v>0</v>
      </c>
      <c r="L11" s="176">
        <f t="shared" si="10"/>
        <v>0</v>
      </c>
      <c r="M11" s="112">
        <v>42428</v>
      </c>
      <c r="N11" s="112">
        <v>0</v>
      </c>
      <c r="O11" s="112">
        <v>0</v>
      </c>
      <c r="P11" s="112">
        <v>0</v>
      </c>
      <c r="Q11" s="112">
        <v>8200</v>
      </c>
      <c r="R11" s="112">
        <v>0</v>
      </c>
      <c r="S11" s="112">
        <v>0</v>
      </c>
      <c r="T11" s="112">
        <v>0</v>
      </c>
      <c r="U11" s="112">
        <v>2857</v>
      </c>
      <c r="V11" s="112">
        <v>0</v>
      </c>
      <c r="W11" s="112">
        <v>0</v>
      </c>
      <c r="X11" s="112">
        <v>0</v>
      </c>
      <c r="Y11" s="11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4"/>
    </row>
    <row r="12" spans="1:38" ht="18.75" customHeight="1">
      <c r="A12" s="14">
        <v>4</v>
      </c>
      <c r="B12" s="4" t="s">
        <v>24</v>
      </c>
      <c r="C12" s="113">
        <v>64320</v>
      </c>
      <c r="D12" s="114">
        <v>43566</v>
      </c>
      <c r="E12" s="114">
        <v>5389</v>
      </c>
      <c r="F12" s="114">
        <v>300</v>
      </c>
      <c r="G12" s="114">
        <v>15065</v>
      </c>
      <c r="H12" s="114">
        <v>8327</v>
      </c>
      <c r="I12" s="176">
        <f t="shared" si="7"/>
        <v>5059</v>
      </c>
      <c r="J12" s="176">
        <f t="shared" si="8"/>
        <v>1355</v>
      </c>
      <c r="K12" s="176">
        <f t="shared" si="9"/>
        <v>141</v>
      </c>
      <c r="L12" s="176">
        <f t="shared" si="10"/>
        <v>1772</v>
      </c>
      <c r="M12" s="114">
        <v>1519</v>
      </c>
      <c r="N12" s="114">
        <v>76</v>
      </c>
      <c r="O12" s="114">
        <v>0</v>
      </c>
      <c r="P12" s="114">
        <v>261</v>
      </c>
      <c r="Q12" s="114">
        <v>742</v>
      </c>
      <c r="R12" s="114">
        <v>126</v>
      </c>
      <c r="S12" s="114">
        <v>0</v>
      </c>
      <c r="T12" s="114">
        <v>0</v>
      </c>
      <c r="U12" s="114">
        <v>2798</v>
      </c>
      <c r="V12" s="114">
        <v>1153</v>
      </c>
      <c r="W12" s="114">
        <v>141</v>
      </c>
      <c r="X12" s="114">
        <v>1511</v>
      </c>
      <c r="Y12" s="11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4"/>
    </row>
    <row r="13" spans="1:38" ht="18.75" customHeight="1">
      <c r="A13" s="14">
        <v>5</v>
      </c>
      <c r="B13" s="4" t="s">
        <v>25</v>
      </c>
      <c r="C13" s="111">
        <f t="shared" ref="C13:C14" si="11">SUM(D13:G13)</f>
        <v>60904</v>
      </c>
      <c r="D13" s="115">
        <v>45042</v>
      </c>
      <c r="E13" s="116">
        <v>3086</v>
      </c>
      <c r="F13" s="116">
        <v>334</v>
      </c>
      <c r="G13" s="116">
        <v>12442</v>
      </c>
      <c r="H13" s="111">
        <f t="shared" ref="H13:H17" si="12">SUM(M13:X13)</f>
        <v>12348</v>
      </c>
      <c r="I13" s="176">
        <f t="shared" si="7"/>
        <v>10102</v>
      </c>
      <c r="J13" s="176">
        <f t="shared" si="8"/>
        <v>673</v>
      </c>
      <c r="K13" s="176">
        <f t="shared" si="9"/>
        <v>287</v>
      </c>
      <c r="L13" s="176">
        <f t="shared" si="10"/>
        <v>1286</v>
      </c>
      <c r="M13" s="115">
        <v>6024</v>
      </c>
      <c r="N13" s="116">
        <v>189</v>
      </c>
      <c r="O13" s="116">
        <v>0</v>
      </c>
      <c r="P13" s="116">
        <v>303</v>
      </c>
      <c r="Q13" s="116">
        <v>0</v>
      </c>
      <c r="R13" s="116">
        <v>0</v>
      </c>
      <c r="S13" s="116">
        <v>0</v>
      </c>
      <c r="T13" s="116">
        <v>0</v>
      </c>
      <c r="U13" s="116">
        <v>4078</v>
      </c>
      <c r="V13" s="116">
        <v>484</v>
      </c>
      <c r="W13" s="116">
        <v>287</v>
      </c>
      <c r="X13" s="116">
        <v>983</v>
      </c>
      <c r="Y13" s="11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4"/>
    </row>
    <row r="14" spans="1:38" ht="18.75" customHeight="1">
      <c r="A14" s="14">
        <v>6</v>
      </c>
      <c r="B14" s="4" t="s">
        <v>26</v>
      </c>
      <c r="C14" s="111">
        <f t="shared" si="11"/>
        <v>29436</v>
      </c>
      <c r="D14" s="112">
        <v>29436</v>
      </c>
      <c r="E14" s="112"/>
      <c r="F14" s="112"/>
      <c r="G14" s="112"/>
      <c r="H14" s="111">
        <f t="shared" si="12"/>
        <v>13280</v>
      </c>
      <c r="I14" s="176">
        <f t="shared" si="7"/>
        <v>13280</v>
      </c>
      <c r="J14" s="176">
        <f t="shared" si="8"/>
        <v>0</v>
      </c>
      <c r="K14" s="176">
        <f t="shared" si="9"/>
        <v>0</v>
      </c>
      <c r="L14" s="176">
        <f t="shared" si="10"/>
        <v>0</v>
      </c>
      <c r="M14" s="112"/>
      <c r="N14" s="112"/>
      <c r="O14" s="112"/>
      <c r="P14" s="112"/>
      <c r="Q14" s="112">
        <v>12795</v>
      </c>
      <c r="R14" s="112"/>
      <c r="S14" s="112"/>
      <c r="T14" s="112"/>
      <c r="U14" s="112">
        <v>485</v>
      </c>
      <c r="V14" s="112"/>
      <c r="W14" s="112"/>
      <c r="X14" s="112"/>
      <c r="Y14" s="11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4"/>
    </row>
    <row r="15" spans="1:38" ht="18.75" customHeight="1">
      <c r="A15" s="43">
        <v>7</v>
      </c>
      <c r="B15" s="44" t="s">
        <v>27</v>
      </c>
      <c r="C15" s="45">
        <v>27773</v>
      </c>
      <c r="D15" s="46">
        <v>25209</v>
      </c>
      <c r="E15" s="46">
        <v>2564</v>
      </c>
      <c r="F15" s="46"/>
      <c r="G15" s="46"/>
      <c r="H15" s="111">
        <f t="shared" si="12"/>
        <v>3440</v>
      </c>
      <c r="I15" s="176">
        <f t="shared" si="7"/>
        <v>2938</v>
      </c>
      <c r="J15" s="176">
        <f t="shared" si="8"/>
        <v>502</v>
      </c>
      <c r="K15" s="176">
        <f t="shared" si="9"/>
        <v>0</v>
      </c>
      <c r="L15" s="176">
        <f t="shared" si="10"/>
        <v>0</v>
      </c>
      <c r="M15" s="46">
        <v>1964</v>
      </c>
      <c r="N15" s="46">
        <v>206</v>
      </c>
      <c r="O15" s="46"/>
      <c r="P15" s="46"/>
      <c r="Q15" s="46"/>
      <c r="R15" s="46"/>
      <c r="S15" s="46"/>
      <c r="T15" s="46"/>
      <c r="U15" s="46">
        <v>974</v>
      </c>
      <c r="V15" s="46">
        <v>296</v>
      </c>
      <c r="W15" s="46"/>
      <c r="X15" s="46"/>
      <c r="Y15" s="46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8"/>
      <c r="AL15" s="44"/>
    </row>
    <row r="16" spans="1:38" ht="18.75" customHeight="1">
      <c r="A16" s="14">
        <v>8</v>
      </c>
      <c r="B16" s="4" t="s">
        <v>28</v>
      </c>
      <c r="C16" s="111">
        <f t="shared" ref="C16:C17" si="13">SUM(D16:G16)</f>
        <v>224976</v>
      </c>
      <c r="D16" s="112">
        <v>179351</v>
      </c>
      <c r="E16" s="112">
        <v>9025</v>
      </c>
      <c r="F16" s="112">
        <v>104</v>
      </c>
      <c r="G16" s="112">
        <v>36496</v>
      </c>
      <c r="H16" s="111">
        <f t="shared" si="12"/>
        <v>19546</v>
      </c>
      <c r="I16" s="176">
        <f t="shared" si="7"/>
        <v>17091</v>
      </c>
      <c r="J16" s="176">
        <f t="shared" si="8"/>
        <v>688</v>
      </c>
      <c r="K16" s="176">
        <f t="shared" si="9"/>
        <v>132</v>
      </c>
      <c r="L16" s="176">
        <f t="shared" si="10"/>
        <v>1635</v>
      </c>
      <c r="M16" s="112">
        <v>3425</v>
      </c>
      <c r="N16" s="112">
        <v>29</v>
      </c>
      <c r="O16" s="112">
        <v>32</v>
      </c>
      <c r="P16" s="112">
        <v>111</v>
      </c>
      <c r="Q16" s="112">
        <v>0</v>
      </c>
      <c r="R16" s="112">
        <v>0</v>
      </c>
      <c r="S16" s="112">
        <v>0</v>
      </c>
      <c r="T16" s="112">
        <v>0</v>
      </c>
      <c r="U16" s="112">
        <v>13666</v>
      </c>
      <c r="V16" s="112">
        <v>659</v>
      </c>
      <c r="W16" s="112">
        <v>100</v>
      </c>
      <c r="X16" s="112">
        <v>1524</v>
      </c>
      <c r="Y16" s="11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3"/>
      <c r="AL16" s="4"/>
    </row>
    <row r="17" spans="1:38" ht="18.75" customHeight="1">
      <c r="A17" s="21">
        <v>9</v>
      </c>
      <c r="B17" s="22" t="s">
        <v>29</v>
      </c>
      <c r="C17" s="118">
        <f t="shared" si="13"/>
        <v>112544</v>
      </c>
      <c r="D17" s="65">
        <v>107257</v>
      </c>
      <c r="E17" s="64">
        <v>5287</v>
      </c>
      <c r="F17" s="119"/>
      <c r="G17" s="119"/>
      <c r="H17" s="118">
        <f t="shared" si="12"/>
        <v>36661</v>
      </c>
      <c r="I17" s="176">
        <f t="shared" si="7"/>
        <v>34473</v>
      </c>
      <c r="J17" s="176">
        <f t="shared" si="8"/>
        <v>0</v>
      </c>
      <c r="K17" s="176">
        <f t="shared" si="9"/>
        <v>2188</v>
      </c>
      <c r="L17" s="176">
        <f t="shared" si="10"/>
        <v>0</v>
      </c>
      <c r="M17" s="119">
        <v>34473</v>
      </c>
      <c r="N17" s="119"/>
      <c r="O17" s="119">
        <v>1170</v>
      </c>
      <c r="P17" s="119">
        <v>0</v>
      </c>
      <c r="Q17" s="119"/>
      <c r="R17" s="119"/>
      <c r="S17" s="119">
        <v>0</v>
      </c>
      <c r="T17" s="119">
        <v>0</v>
      </c>
      <c r="U17" s="119"/>
      <c r="V17" s="119"/>
      <c r="W17" s="119">
        <v>1018</v>
      </c>
      <c r="X17" s="119">
        <v>0</v>
      </c>
      <c r="Y17" s="119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2"/>
    </row>
    <row r="18" spans="1:38" ht="18.75" customHeight="1">
      <c r="A18" s="14">
        <v>10</v>
      </c>
      <c r="B18" s="4" t="s">
        <v>30</v>
      </c>
      <c r="C18" s="120">
        <v>73.070999999999998</v>
      </c>
      <c r="D18" s="121">
        <v>65.31</v>
      </c>
      <c r="E18" s="121">
        <v>3.3639999999999999</v>
      </c>
      <c r="F18" s="121">
        <v>845</v>
      </c>
      <c r="G18" s="121">
        <v>3.5510000000000002</v>
      </c>
      <c r="H18" s="121">
        <v>5.2480000000000002</v>
      </c>
      <c r="I18" s="176">
        <f t="shared" si="7"/>
        <v>410.52100000000002</v>
      </c>
      <c r="J18" s="176">
        <f t="shared" si="8"/>
        <v>614</v>
      </c>
      <c r="K18" s="176">
        <f t="shared" si="9"/>
        <v>247.15100000000001</v>
      </c>
      <c r="L18" s="176">
        <f t="shared" si="10"/>
        <v>308</v>
      </c>
      <c r="M18" s="121">
        <v>408</v>
      </c>
      <c r="N18" s="121">
        <v>103</v>
      </c>
      <c r="O18" s="121">
        <v>246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2.5209999999999999</v>
      </c>
      <c r="V18" s="121">
        <v>511</v>
      </c>
      <c r="W18" s="121">
        <v>1.151</v>
      </c>
      <c r="X18" s="121">
        <v>308</v>
      </c>
      <c r="Y18" s="11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  <c r="AL18" s="4"/>
    </row>
    <row r="19" spans="1:38" ht="18.75" customHeight="1">
      <c r="A19" s="14">
        <v>11</v>
      </c>
      <c r="B19" s="4" t="s">
        <v>31</v>
      </c>
      <c r="C19" s="111">
        <f t="shared" ref="C19:C20" si="14">SUM(D19:G19)</f>
        <v>80005</v>
      </c>
      <c r="D19" s="112">
        <v>72366</v>
      </c>
      <c r="E19" s="112">
        <v>5827</v>
      </c>
      <c r="F19" s="112">
        <v>1812</v>
      </c>
      <c r="G19" s="112"/>
      <c r="H19" s="111">
        <f t="shared" ref="H19:H20" si="15">SUM(M19:X19)</f>
        <v>29062</v>
      </c>
      <c r="I19" s="176">
        <f t="shared" si="7"/>
        <v>29062</v>
      </c>
      <c r="J19" s="176">
        <f t="shared" si="8"/>
        <v>0</v>
      </c>
      <c r="K19" s="176">
        <f t="shared" si="9"/>
        <v>0</v>
      </c>
      <c r="L19" s="176">
        <f t="shared" si="10"/>
        <v>0</v>
      </c>
      <c r="M19" s="112">
        <v>9562</v>
      </c>
      <c r="N19" s="112"/>
      <c r="O19" s="112"/>
      <c r="P19" s="112"/>
      <c r="Q19" s="112">
        <v>19500</v>
      </c>
      <c r="R19" s="112"/>
      <c r="S19" s="112"/>
      <c r="T19" s="112"/>
      <c r="U19" s="112"/>
      <c r="V19" s="112"/>
      <c r="W19" s="112"/>
      <c r="X19" s="112"/>
      <c r="Y19" s="11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  <c r="AL19" s="4"/>
    </row>
    <row r="20" spans="1:38" ht="18.75" customHeight="1">
      <c r="A20" s="14">
        <v>12</v>
      </c>
      <c r="B20" s="4" t="s">
        <v>32</v>
      </c>
      <c r="C20" s="111">
        <f t="shared" si="14"/>
        <v>105996</v>
      </c>
      <c r="D20" s="112">
        <v>103254</v>
      </c>
      <c r="E20" s="112">
        <v>2742</v>
      </c>
      <c r="F20" s="112"/>
      <c r="G20" s="112"/>
      <c r="H20" s="111">
        <f t="shared" si="15"/>
        <v>45440</v>
      </c>
      <c r="I20" s="176">
        <f t="shared" si="7"/>
        <v>44664</v>
      </c>
      <c r="J20" s="176">
        <f t="shared" si="8"/>
        <v>0</v>
      </c>
      <c r="K20" s="176">
        <f t="shared" si="9"/>
        <v>0</v>
      </c>
      <c r="L20" s="176">
        <f t="shared" si="10"/>
        <v>776</v>
      </c>
      <c r="M20" s="112">
        <v>44664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>
        <v>776</v>
      </c>
      <c r="Y20" s="11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  <c r="AL20" s="4"/>
    </row>
    <row r="21" spans="1:38" ht="18.75" customHeight="1">
      <c r="A21" s="14">
        <v>13</v>
      </c>
      <c r="B21" s="4" t="s">
        <v>33</v>
      </c>
      <c r="C21" s="66">
        <v>49.040999999999997</v>
      </c>
      <c r="D21" s="64">
        <v>45.283000000000001</v>
      </c>
      <c r="E21" s="64">
        <v>3.339</v>
      </c>
      <c r="F21" s="64">
        <v>75</v>
      </c>
      <c r="G21" s="64">
        <v>343</v>
      </c>
      <c r="H21" s="63">
        <v>5.7930000000000001</v>
      </c>
      <c r="I21" s="176">
        <f t="shared" si="7"/>
        <v>634.81899999999996</v>
      </c>
      <c r="J21" s="176">
        <f t="shared" si="8"/>
        <v>670</v>
      </c>
      <c r="K21" s="176">
        <f t="shared" si="9"/>
        <v>238</v>
      </c>
      <c r="L21" s="176">
        <f t="shared" si="10"/>
        <v>1434</v>
      </c>
      <c r="M21" s="64">
        <v>632</v>
      </c>
      <c r="N21" s="64">
        <v>77</v>
      </c>
      <c r="O21" s="64">
        <v>163</v>
      </c>
      <c r="P21" s="64">
        <v>90</v>
      </c>
      <c r="Q21" s="64">
        <v>0</v>
      </c>
      <c r="R21" s="64">
        <v>0</v>
      </c>
      <c r="S21" s="64">
        <v>0</v>
      </c>
      <c r="T21" s="64">
        <v>825</v>
      </c>
      <c r="U21" s="64">
        <v>2.819</v>
      </c>
      <c r="V21" s="64">
        <v>593</v>
      </c>
      <c r="W21" s="64">
        <v>75</v>
      </c>
      <c r="X21" s="64">
        <v>519</v>
      </c>
      <c r="Y21" s="11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  <c r="AL21" s="4"/>
    </row>
    <row r="22" spans="1:38" ht="18.75" customHeight="1">
      <c r="A22" s="14">
        <v>14</v>
      </c>
      <c r="B22" s="4" t="s">
        <v>34</v>
      </c>
      <c r="C22" s="111">
        <f t="shared" ref="C22:C24" si="16">SUM(D22:G22)</f>
        <v>24188</v>
      </c>
      <c r="D22" s="112">
        <v>23581</v>
      </c>
      <c r="E22" s="112">
        <v>607</v>
      </c>
      <c r="F22" s="112">
        <v>0</v>
      </c>
      <c r="G22" s="112">
        <v>0</v>
      </c>
      <c r="H22" s="111">
        <f t="shared" ref="H22:H24" si="17">SUM(M22:X22)</f>
        <v>8049</v>
      </c>
      <c r="I22" s="176">
        <f t="shared" si="7"/>
        <v>7913</v>
      </c>
      <c r="J22" s="176">
        <f t="shared" si="8"/>
        <v>108</v>
      </c>
      <c r="K22" s="176">
        <f t="shared" si="9"/>
        <v>0</v>
      </c>
      <c r="L22" s="176">
        <f t="shared" si="10"/>
        <v>28</v>
      </c>
      <c r="M22" s="112">
        <v>7425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488</v>
      </c>
      <c r="V22" s="112">
        <v>108</v>
      </c>
      <c r="W22" s="112">
        <v>0</v>
      </c>
      <c r="X22" s="112">
        <v>28</v>
      </c>
      <c r="Y22" s="11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  <c r="AL22" s="4"/>
    </row>
    <row r="23" spans="1:38" ht="18.75" customHeight="1">
      <c r="A23" s="196" t="s">
        <v>35</v>
      </c>
      <c r="B23" s="196" t="s">
        <v>36</v>
      </c>
      <c r="C23" s="197">
        <f t="shared" si="16"/>
        <v>934946.68200000003</v>
      </c>
      <c r="D23" s="194">
        <f t="shared" ref="D23:G23" si="18">SUM(D24:D37)</f>
        <v>898838.94299999997</v>
      </c>
      <c r="E23" s="194">
        <f t="shared" si="18"/>
        <v>0</v>
      </c>
      <c r="F23" s="194">
        <f t="shared" si="18"/>
        <v>6133</v>
      </c>
      <c r="G23" s="194">
        <f t="shared" si="18"/>
        <v>29974.739000000001</v>
      </c>
      <c r="H23" s="194">
        <f t="shared" si="17"/>
        <v>821769.40300000005</v>
      </c>
      <c r="I23" s="201">
        <f t="shared" si="7"/>
        <v>809571.62700000009</v>
      </c>
      <c r="J23" s="201">
        <f t="shared" si="8"/>
        <v>0</v>
      </c>
      <c r="K23" s="201">
        <f t="shared" si="9"/>
        <v>6289.4719999999998</v>
      </c>
      <c r="L23" s="201">
        <f t="shared" si="10"/>
        <v>5908.3040000000001</v>
      </c>
      <c r="M23" s="194">
        <f t="shared" ref="M23:X23" si="19">SUM(M24:M37)</f>
        <v>239441.58600000001</v>
      </c>
      <c r="N23" s="194">
        <f t="shared" si="19"/>
        <v>0</v>
      </c>
      <c r="O23" s="194">
        <f t="shared" si="19"/>
        <v>3119.3119999999999</v>
      </c>
      <c r="P23" s="194">
        <f t="shared" si="19"/>
        <v>1696.3040000000001</v>
      </c>
      <c r="Q23" s="194">
        <f t="shared" si="19"/>
        <v>109496</v>
      </c>
      <c r="R23" s="194">
        <f t="shared" si="19"/>
        <v>0</v>
      </c>
      <c r="S23" s="194">
        <f t="shared" si="19"/>
        <v>117</v>
      </c>
      <c r="T23" s="194">
        <f t="shared" si="19"/>
        <v>0</v>
      </c>
      <c r="U23" s="194">
        <f t="shared" si="19"/>
        <v>460634.04100000003</v>
      </c>
      <c r="V23" s="194">
        <f t="shared" si="19"/>
        <v>0</v>
      </c>
      <c r="W23" s="194">
        <f t="shared" si="19"/>
        <v>3053.16</v>
      </c>
      <c r="X23" s="194">
        <f t="shared" si="19"/>
        <v>4212</v>
      </c>
      <c r="Y23" s="195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13"/>
    </row>
    <row r="24" spans="1:38" ht="18.75" customHeight="1">
      <c r="A24" s="14">
        <v>1</v>
      </c>
      <c r="B24" s="4" t="s">
        <v>21</v>
      </c>
      <c r="C24" s="111">
        <f t="shared" si="16"/>
        <v>45646</v>
      </c>
      <c r="D24" s="112">
        <v>45646</v>
      </c>
      <c r="E24" s="112">
        <v>0</v>
      </c>
      <c r="F24" s="112">
        <v>0</v>
      </c>
      <c r="G24" s="112">
        <v>0</v>
      </c>
      <c r="H24" s="111">
        <f t="shared" si="17"/>
        <v>13568</v>
      </c>
      <c r="I24" s="176">
        <f t="shared" si="7"/>
        <v>12997</v>
      </c>
      <c r="J24" s="176">
        <f t="shared" si="8"/>
        <v>0</v>
      </c>
      <c r="K24" s="176">
        <f t="shared" si="9"/>
        <v>571</v>
      </c>
      <c r="L24" s="176">
        <f t="shared" si="10"/>
        <v>0</v>
      </c>
      <c r="M24" s="112">
        <v>8306</v>
      </c>
      <c r="N24" s="112">
        <v>0</v>
      </c>
      <c r="O24" s="112">
        <v>0</v>
      </c>
      <c r="P24" s="112">
        <v>0</v>
      </c>
      <c r="Q24" s="112">
        <v>3422</v>
      </c>
      <c r="R24" s="112">
        <v>0</v>
      </c>
      <c r="S24" s="112">
        <v>0</v>
      </c>
      <c r="T24" s="112">
        <v>0</v>
      </c>
      <c r="U24" s="112">
        <v>1269</v>
      </c>
      <c r="V24" s="112">
        <v>0</v>
      </c>
      <c r="W24" s="112">
        <v>571</v>
      </c>
      <c r="X24" s="112">
        <v>0</v>
      </c>
      <c r="Y24" s="11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  <c r="AL24" s="4"/>
    </row>
    <row r="25" spans="1:38" ht="18.75" customHeight="1">
      <c r="A25" s="61">
        <v>2</v>
      </c>
      <c r="B25" s="62" t="s">
        <v>22</v>
      </c>
      <c r="C25" s="63">
        <v>10796</v>
      </c>
      <c r="D25" s="64">
        <v>10796</v>
      </c>
      <c r="E25" s="64"/>
      <c r="F25" s="64">
        <v>3200</v>
      </c>
      <c r="G25" s="64"/>
      <c r="H25" s="63">
        <v>26364</v>
      </c>
      <c r="I25" s="176">
        <f t="shared" si="7"/>
        <v>26364</v>
      </c>
      <c r="J25" s="176">
        <f t="shared" si="8"/>
        <v>0</v>
      </c>
      <c r="K25" s="176">
        <f t="shared" si="9"/>
        <v>0</v>
      </c>
      <c r="L25" s="176">
        <f t="shared" si="10"/>
        <v>0</v>
      </c>
      <c r="M25" s="64"/>
      <c r="N25" s="64"/>
      <c r="O25" s="64"/>
      <c r="P25" s="64"/>
      <c r="Q25" s="64">
        <v>22261</v>
      </c>
      <c r="R25" s="64"/>
      <c r="S25" s="64"/>
      <c r="T25" s="64"/>
      <c r="U25" s="64">
        <v>4103</v>
      </c>
      <c r="V25" s="64"/>
      <c r="W25" s="64"/>
      <c r="X25" s="64"/>
      <c r="Y25" s="64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62"/>
      <c r="AL25" s="62"/>
    </row>
    <row r="26" spans="1:38" ht="18.75" customHeight="1">
      <c r="A26" s="14">
        <v>3</v>
      </c>
      <c r="B26" s="4" t="s">
        <v>23</v>
      </c>
      <c r="C26" s="111">
        <f>SUM(D26:G26)</f>
        <v>106475</v>
      </c>
      <c r="D26" s="112">
        <v>106475</v>
      </c>
      <c r="E26" s="112">
        <v>0</v>
      </c>
      <c r="F26" s="112">
        <v>0</v>
      </c>
      <c r="G26" s="112">
        <v>0</v>
      </c>
      <c r="H26" s="111">
        <f>SUM(M26:X26)</f>
        <v>35745</v>
      </c>
      <c r="I26" s="176">
        <f t="shared" si="7"/>
        <v>35745</v>
      </c>
      <c r="J26" s="176">
        <f t="shared" si="8"/>
        <v>0</v>
      </c>
      <c r="K26" s="176">
        <f t="shared" si="9"/>
        <v>0</v>
      </c>
      <c r="L26" s="176">
        <f t="shared" si="10"/>
        <v>0</v>
      </c>
      <c r="M26" s="112">
        <v>32148</v>
      </c>
      <c r="N26" s="112">
        <v>0</v>
      </c>
      <c r="O26" s="112">
        <v>0</v>
      </c>
      <c r="P26" s="112">
        <v>0</v>
      </c>
      <c r="Q26" s="112"/>
      <c r="R26" s="112"/>
      <c r="S26" s="112"/>
      <c r="T26" s="112"/>
      <c r="U26" s="112">
        <v>3597</v>
      </c>
      <c r="V26" s="112">
        <v>0</v>
      </c>
      <c r="W26" s="112">
        <v>0</v>
      </c>
      <c r="X26" s="112">
        <v>0</v>
      </c>
      <c r="Y26" s="11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  <c r="AL26" s="4"/>
    </row>
    <row r="27" spans="1:38" ht="18.75" customHeight="1">
      <c r="A27" s="14">
        <v>4</v>
      </c>
      <c r="B27" s="4" t="s">
        <v>24</v>
      </c>
      <c r="C27" s="113">
        <v>83301</v>
      </c>
      <c r="D27" s="114">
        <v>58535</v>
      </c>
      <c r="E27" s="114">
        <v>0</v>
      </c>
      <c r="F27" s="114">
        <v>680</v>
      </c>
      <c r="G27" s="114">
        <v>24086</v>
      </c>
      <c r="H27" s="114">
        <v>23705</v>
      </c>
      <c r="I27" s="176">
        <f t="shared" si="7"/>
        <v>22103</v>
      </c>
      <c r="J27" s="176">
        <f t="shared" si="8"/>
        <v>0</v>
      </c>
      <c r="K27" s="176">
        <f t="shared" si="9"/>
        <v>195</v>
      </c>
      <c r="L27" s="176">
        <f t="shared" si="10"/>
        <v>1407</v>
      </c>
      <c r="M27" s="114">
        <v>7709</v>
      </c>
      <c r="N27" s="114">
        <v>0</v>
      </c>
      <c r="O27" s="114">
        <v>0</v>
      </c>
      <c r="P27" s="114">
        <v>203</v>
      </c>
      <c r="Q27" s="114">
        <v>13500</v>
      </c>
      <c r="R27" s="114">
        <v>0</v>
      </c>
      <c r="S27" s="114">
        <v>0</v>
      </c>
      <c r="T27" s="114">
        <v>0</v>
      </c>
      <c r="U27" s="114">
        <v>894</v>
      </c>
      <c r="V27" s="114">
        <v>0</v>
      </c>
      <c r="W27" s="114">
        <v>195</v>
      </c>
      <c r="X27" s="114">
        <v>1204</v>
      </c>
      <c r="Y27" s="11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  <c r="AL27" s="4"/>
    </row>
    <row r="28" spans="1:38" ht="18.75" customHeight="1">
      <c r="A28" s="14">
        <v>5</v>
      </c>
      <c r="B28" s="4" t="s">
        <v>25</v>
      </c>
      <c r="C28" s="111">
        <f t="shared" ref="C28:C32" si="20">SUM(D28:G28)</f>
        <v>54805</v>
      </c>
      <c r="D28" s="65">
        <v>49793</v>
      </c>
      <c r="E28" s="64">
        <v>0</v>
      </c>
      <c r="F28" s="64">
        <v>0</v>
      </c>
      <c r="G28" s="64">
        <v>5012</v>
      </c>
      <c r="H28" s="111">
        <f t="shared" ref="H28:H32" si="21">SUM(M28:X28)</f>
        <v>8426</v>
      </c>
      <c r="I28" s="176">
        <f t="shared" si="7"/>
        <v>7887</v>
      </c>
      <c r="J28" s="176">
        <f t="shared" si="8"/>
        <v>0</v>
      </c>
      <c r="K28" s="176">
        <f t="shared" si="9"/>
        <v>0</v>
      </c>
      <c r="L28" s="176">
        <f t="shared" si="10"/>
        <v>539</v>
      </c>
      <c r="M28" s="65">
        <v>6971</v>
      </c>
      <c r="N28" s="64">
        <v>0</v>
      </c>
      <c r="O28" s="64">
        <v>0</v>
      </c>
      <c r="P28" s="64">
        <v>539</v>
      </c>
      <c r="Q28" s="64">
        <v>0</v>
      </c>
      <c r="R28" s="64">
        <v>0</v>
      </c>
      <c r="S28" s="64">
        <v>0</v>
      </c>
      <c r="T28" s="64">
        <v>0</v>
      </c>
      <c r="U28" s="64">
        <v>916</v>
      </c>
      <c r="V28" s="64">
        <v>0</v>
      </c>
      <c r="W28" s="64">
        <v>0</v>
      </c>
      <c r="X28" s="64">
        <v>0</v>
      </c>
      <c r="Y28" s="11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  <c r="AL28" s="4"/>
    </row>
    <row r="29" spans="1:38" ht="18.75" customHeight="1">
      <c r="A29" s="14">
        <v>6</v>
      </c>
      <c r="B29" s="4" t="s">
        <v>26</v>
      </c>
      <c r="C29" s="111">
        <f t="shared" si="20"/>
        <v>37960</v>
      </c>
      <c r="D29" s="112">
        <v>37960</v>
      </c>
      <c r="E29" s="112"/>
      <c r="F29" s="112"/>
      <c r="G29" s="112"/>
      <c r="H29" s="111">
        <f t="shared" si="21"/>
        <v>49500</v>
      </c>
      <c r="I29" s="176">
        <f t="shared" si="7"/>
        <v>49500</v>
      </c>
      <c r="J29" s="176">
        <f t="shared" si="8"/>
        <v>0</v>
      </c>
      <c r="K29" s="176">
        <f t="shared" si="9"/>
        <v>0</v>
      </c>
      <c r="L29" s="176">
        <f t="shared" si="10"/>
        <v>0</v>
      </c>
      <c r="M29" s="112">
        <v>4358</v>
      </c>
      <c r="N29" s="112"/>
      <c r="O29" s="112"/>
      <c r="P29" s="112"/>
      <c r="Q29" s="112">
        <v>44784</v>
      </c>
      <c r="R29" s="112"/>
      <c r="S29" s="112"/>
      <c r="T29" s="112"/>
      <c r="U29" s="112">
        <v>358</v>
      </c>
      <c r="V29" s="112"/>
      <c r="W29" s="112"/>
      <c r="X29" s="112"/>
      <c r="Y29" s="11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3"/>
      <c r="AL29" s="4"/>
    </row>
    <row r="30" spans="1:38" ht="18.75" customHeight="1">
      <c r="A30" s="43">
        <v>7</v>
      </c>
      <c r="B30" s="44" t="s">
        <v>27</v>
      </c>
      <c r="C30" s="117">
        <f t="shared" si="20"/>
        <v>25650</v>
      </c>
      <c r="D30" s="117">
        <v>25650</v>
      </c>
      <c r="E30" s="117"/>
      <c r="F30" s="117"/>
      <c r="G30" s="117"/>
      <c r="H30" s="117">
        <f t="shared" si="21"/>
        <v>5859</v>
      </c>
      <c r="I30" s="176">
        <f t="shared" si="7"/>
        <v>5859</v>
      </c>
      <c r="J30" s="176">
        <f t="shared" si="8"/>
        <v>0</v>
      </c>
      <c r="K30" s="176">
        <f t="shared" si="9"/>
        <v>0</v>
      </c>
      <c r="L30" s="176">
        <f t="shared" si="10"/>
        <v>0</v>
      </c>
      <c r="M30" s="117">
        <v>3159</v>
      </c>
      <c r="N30" s="117"/>
      <c r="O30" s="117"/>
      <c r="P30" s="117"/>
      <c r="Q30" s="117"/>
      <c r="R30" s="117"/>
      <c r="S30" s="117"/>
      <c r="T30" s="117"/>
      <c r="U30" s="117">
        <v>2700</v>
      </c>
      <c r="V30" s="117"/>
      <c r="W30" s="117"/>
      <c r="X30" s="117"/>
      <c r="Y30" s="11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/>
      <c r="AL30" s="44"/>
    </row>
    <row r="31" spans="1:38" ht="18.75" customHeight="1">
      <c r="A31" s="169">
        <v>8</v>
      </c>
      <c r="B31" s="170" t="s">
        <v>28</v>
      </c>
      <c r="C31" s="177">
        <f t="shared" si="20"/>
        <v>212095</v>
      </c>
      <c r="D31" s="177">
        <v>212095</v>
      </c>
      <c r="E31" s="177"/>
      <c r="F31" s="177"/>
      <c r="G31" s="177"/>
      <c r="H31" s="177">
        <f t="shared" si="21"/>
        <v>573419</v>
      </c>
      <c r="I31" s="176">
        <f t="shared" si="7"/>
        <v>572667</v>
      </c>
      <c r="J31" s="176">
        <f t="shared" si="8"/>
        <v>0</v>
      </c>
      <c r="K31" s="176">
        <f t="shared" si="9"/>
        <v>0</v>
      </c>
      <c r="L31" s="176">
        <f t="shared" si="10"/>
        <v>752</v>
      </c>
      <c r="M31" s="177">
        <v>126290</v>
      </c>
      <c r="N31" s="177"/>
      <c r="O31" s="177"/>
      <c r="P31" s="177">
        <v>114</v>
      </c>
      <c r="Q31" s="177"/>
      <c r="R31" s="177"/>
      <c r="S31" s="177"/>
      <c r="T31" s="177"/>
      <c r="U31" s="177">
        <v>446377</v>
      </c>
      <c r="V31" s="177"/>
      <c r="W31" s="177"/>
      <c r="X31" s="178">
        <v>638</v>
      </c>
      <c r="Y31" s="177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2"/>
      <c r="AL31" s="170"/>
    </row>
    <row r="32" spans="1:38" ht="18.75" customHeight="1">
      <c r="A32" s="21">
        <v>9</v>
      </c>
      <c r="B32" s="22" t="s">
        <v>29</v>
      </c>
      <c r="C32" s="118">
        <f t="shared" si="20"/>
        <v>113757</v>
      </c>
      <c r="D32" s="65">
        <v>113757</v>
      </c>
      <c r="E32" s="64"/>
      <c r="F32" s="119"/>
      <c r="G32" s="119"/>
      <c r="H32" s="118">
        <f t="shared" si="21"/>
        <v>39640</v>
      </c>
      <c r="I32" s="176">
        <f t="shared" si="7"/>
        <v>34473</v>
      </c>
      <c r="J32" s="176">
        <f t="shared" si="8"/>
        <v>0</v>
      </c>
      <c r="K32" s="176">
        <f t="shared" si="9"/>
        <v>4406</v>
      </c>
      <c r="L32" s="176">
        <f t="shared" si="10"/>
        <v>761</v>
      </c>
      <c r="M32" s="119">
        <v>34473</v>
      </c>
      <c r="N32" s="119"/>
      <c r="O32" s="119">
        <v>2701</v>
      </c>
      <c r="P32" s="119">
        <v>653</v>
      </c>
      <c r="Q32" s="119"/>
      <c r="R32" s="119"/>
      <c r="S32" s="119">
        <v>117</v>
      </c>
      <c r="T32" s="119">
        <v>0</v>
      </c>
      <c r="U32" s="119"/>
      <c r="V32" s="119"/>
      <c r="W32" s="119">
        <v>1588</v>
      </c>
      <c r="X32" s="119">
        <v>108</v>
      </c>
      <c r="Y32" s="119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22"/>
    </row>
    <row r="33" spans="1:38" ht="18.75" customHeight="1">
      <c r="A33" s="14">
        <v>10</v>
      </c>
      <c r="B33" s="4" t="s">
        <v>30</v>
      </c>
      <c r="C33" s="120">
        <v>70.212000000000003</v>
      </c>
      <c r="D33" s="121">
        <v>69.384</v>
      </c>
      <c r="E33" s="121">
        <v>0</v>
      </c>
      <c r="F33" s="121">
        <v>0</v>
      </c>
      <c r="G33" s="121">
        <v>828</v>
      </c>
      <c r="H33" s="67">
        <v>551.61300000000006</v>
      </c>
      <c r="I33" s="176">
        <f t="shared" si="7"/>
        <v>532.65599999999995</v>
      </c>
      <c r="J33" s="176">
        <f t="shared" si="8"/>
        <v>0</v>
      </c>
      <c r="K33" s="176">
        <f t="shared" si="9"/>
        <v>411.47199999999998</v>
      </c>
      <c r="L33" s="176">
        <f t="shared" si="10"/>
        <v>1092</v>
      </c>
      <c r="M33" s="121">
        <v>394</v>
      </c>
      <c r="N33" s="121">
        <v>0</v>
      </c>
      <c r="O33" s="121">
        <v>255.31200000000001</v>
      </c>
      <c r="P33" s="121">
        <v>139</v>
      </c>
      <c r="Q33" s="121">
        <v>0</v>
      </c>
      <c r="R33" s="121">
        <v>0</v>
      </c>
      <c r="S33" s="121">
        <v>0</v>
      </c>
      <c r="T33" s="121">
        <v>0</v>
      </c>
      <c r="U33" s="121">
        <v>138.65600000000001</v>
      </c>
      <c r="V33" s="121">
        <v>0</v>
      </c>
      <c r="W33" s="121">
        <v>156.16</v>
      </c>
      <c r="X33" s="121">
        <v>953</v>
      </c>
      <c r="Y33" s="11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4"/>
    </row>
    <row r="34" spans="1:38" ht="18.75" customHeight="1">
      <c r="A34" s="14">
        <v>11</v>
      </c>
      <c r="B34" s="4" t="s">
        <v>31</v>
      </c>
      <c r="C34" s="111">
        <f t="shared" ref="C34:C35" si="22">SUM(D34:G34)</f>
        <v>91650</v>
      </c>
      <c r="D34" s="112">
        <v>90069</v>
      </c>
      <c r="E34" s="112"/>
      <c r="F34" s="112">
        <v>1581</v>
      </c>
      <c r="G34" s="112"/>
      <c r="H34" s="111">
        <f t="shared" ref="H34:H35" si="23">SUM(M34:X34)</f>
        <v>10848</v>
      </c>
      <c r="I34" s="176">
        <f t="shared" si="7"/>
        <v>10848</v>
      </c>
      <c r="J34" s="176">
        <f t="shared" si="8"/>
        <v>0</v>
      </c>
      <c r="K34" s="176">
        <f t="shared" si="9"/>
        <v>0</v>
      </c>
      <c r="L34" s="176">
        <f t="shared" si="10"/>
        <v>0</v>
      </c>
      <c r="M34" s="112">
        <v>10848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3"/>
      <c r="AL34" s="4"/>
    </row>
    <row r="35" spans="1:38" ht="18.75" customHeight="1">
      <c r="A35" s="14">
        <v>12</v>
      </c>
      <c r="B35" s="4" t="s">
        <v>32</v>
      </c>
      <c r="C35" s="111">
        <f t="shared" si="22"/>
        <v>127806</v>
      </c>
      <c r="D35" s="112">
        <v>127806</v>
      </c>
      <c r="E35" s="112"/>
      <c r="F35" s="112"/>
      <c r="G35" s="112"/>
      <c r="H35" s="111">
        <f t="shared" si="23"/>
        <v>26350</v>
      </c>
      <c r="I35" s="176">
        <f t="shared" si="7"/>
        <v>25529</v>
      </c>
      <c r="J35" s="176">
        <f t="shared" si="8"/>
        <v>0</v>
      </c>
      <c r="K35" s="176">
        <f t="shared" si="9"/>
        <v>99</v>
      </c>
      <c r="L35" s="176">
        <f t="shared" si="10"/>
        <v>722</v>
      </c>
      <c r="M35" s="112"/>
      <c r="N35" s="112"/>
      <c r="O35" s="112"/>
      <c r="P35" s="112"/>
      <c r="Q35" s="112">
        <v>25529</v>
      </c>
      <c r="R35" s="112"/>
      <c r="S35" s="112"/>
      <c r="T35" s="112"/>
      <c r="U35" s="112"/>
      <c r="V35" s="112"/>
      <c r="W35" s="112">
        <v>99</v>
      </c>
      <c r="X35" s="112">
        <v>722</v>
      </c>
      <c r="Y35" s="1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3"/>
      <c r="AL35" s="4"/>
    </row>
    <row r="36" spans="1:38" ht="18.75" customHeight="1">
      <c r="A36" s="14">
        <v>13</v>
      </c>
      <c r="B36" s="4" t="s">
        <v>33</v>
      </c>
      <c r="C36" s="66">
        <v>4280</v>
      </c>
      <c r="D36" s="64">
        <v>102.559</v>
      </c>
      <c r="E36" s="64"/>
      <c r="F36" s="64">
        <v>672</v>
      </c>
      <c r="G36" s="64">
        <v>48.738999999999997</v>
      </c>
      <c r="H36" s="63">
        <v>560.41200000000003</v>
      </c>
      <c r="I36" s="176">
        <f t="shared" si="7"/>
        <v>9.9710000000000001</v>
      </c>
      <c r="J36" s="176">
        <f t="shared" si="8"/>
        <v>0</v>
      </c>
      <c r="K36" s="176">
        <f t="shared" si="9"/>
        <v>607</v>
      </c>
      <c r="L36" s="176">
        <f t="shared" si="10"/>
        <v>635.30399999999997</v>
      </c>
      <c r="M36" s="64">
        <v>4.5860000000000003</v>
      </c>
      <c r="N36" s="64"/>
      <c r="O36" s="64">
        <v>163</v>
      </c>
      <c r="P36" s="64">
        <v>48.304000000000002</v>
      </c>
      <c r="Q36" s="64"/>
      <c r="R36" s="64"/>
      <c r="S36" s="64"/>
      <c r="T36" s="64"/>
      <c r="U36" s="64">
        <v>5.3849999999999998</v>
      </c>
      <c r="V36" s="64"/>
      <c r="W36" s="64">
        <v>444</v>
      </c>
      <c r="X36" s="64">
        <v>587</v>
      </c>
      <c r="Y36" s="11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3"/>
      <c r="AL36" s="4"/>
    </row>
    <row r="37" spans="1:38" ht="18.75" customHeight="1">
      <c r="A37" s="14">
        <v>14</v>
      </c>
      <c r="B37" s="4" t="s">
        <v>34</v>
      </c>
      <c r="C37" s="111">
        <f>SUM(D37:G37)</f>
        <v>20085</v>
      </c>
      <c r="D37" s="112">
        <v>20085</v>
      </c>
      <c r="E37" s="112"/>
      <c r="F37" s="112"/>
      <c r="G37" s="112"/>
      <c r="H37" s="111">
        <f t="shared" ref="H37:H39" si="24">SUM(M37:X37)</f>
        <v>5057</v>
      </c>
      <c r="I37" s="176">
        <f t="shared" si="7"/>
        <v>5057</v>
      </c>
      <c r="J37" s="176">
        <f t="shared" si="8"/>
        <v>0</v>
      </c>
      <c r="K37" s="176">
        <f t="shared" si="9"/>
        <v>0</v>
      </c>
      <c r="L37" s="176">
        <f t="shared" si="10"/>
        <v>0</v>
      </c>
      <c r="M37" s="112">
        <v>4781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276</v>
      </c>
      <c r="V37" s="112">
        <v>0</v>
      </c>
      <c r="W37" s="112">
        <v>0</v>
      </c>
      <c r="X37" s="112">
        <v>0</v>
      </c>
      <c r="Y37" s="11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3"/>
      <c r="AL37" s="4"/>
    </row>
    <row r="38" spans="1:38" ht="18.75" customHeight="1">
      <c r="A38" s="196" t="s">
        <v>37</v>
      </c>
      <c r="B38" s="196" t="s">
        <v>38</v>
      </c>
      <c r="C38" s="197">
        <f>SUM(D38:H38)</f>
        <v>1035992.392</v>
      </c>
      <c r="D38" s="194">
        <f t="shared" ref="D38:G38" si="25">SUM(D39:D52)</f>
        <v>668924.07299999997</v>
      </c>
      <c r="E38" s="194">
        <f t="shared" si="25"/>
        <v>44932.11</v>
      </c>
      <c r="F38" s="194">
        <f t="shared" si="25"/>
        <v>3144</v>
      </c>
      <c r="G38" s="194">
        <f t="shared" si="25"/>
        <v>58457.065999999999</v>
      </c>
      <c r="H38" s="194">
        <f t="shared" si="24"/>
        <v>260535.14300000001</v>
      </c>
      <c r="I38" s="201">
        <f t="shared" si="7"/>
        <v>242231.14300000001</v>
      </c>
      <c r="J38" s="201">
        <f t="shared" si="8"/>
        <v>3250</v>
      </c>
      <c r="K38" s="201">
        <f t="shared" si="9"/>
        <v>7668</v>
      </c>
      <c r="L38" s="201">
        <f t="shared" si="10"/>
        <v>7386</v>
      </c>
      <c r="M38" s="194">
        <f t="shared" ref="M38:X38" si="26">SUM(M39:M52)</f>
        <v>107214.86899999999</v>
      </c>
      <c r="N38" s="194">
        <f t="shared" si="26"/>
        <v>1408</v>
      </c>
      <c r="O38" s="194">
        <f t="shared" si="26"/>
        <v>2384</v>
      </c>
      <c r="P38" s="194">
        <f t="shared" si="26"/>
        <v>3214</v>
      </c>
      <c r="Q38" s="194">
        <f t="shared" si="26"/>
        <v>118106</v>
      </c>
      <c r="R38" s="194">
        <f t="shared" si="26"/>
        <v>180</v>
      </c>
      <c r="S38" s="194">
        <f t="shared" si="26"/>
        <v>1029</v>
      </c>
      <c r="T38" s="194">
        <f t="shared" si="26"/>
        <v>65</v>
      </c>
      <c r="U38" s="194">
        <f t="shared" si="26"/>
        <v>16910.273999999998</v>
      </c>
      <c r="V38" s="194">
        <f t="shared" si="26"/>
        <v>1662</v>
      </c>
      <c r="W38" s="194">
        <f t="shared" si="26"/>
        <v>4255</v>
      </c>
      <c r="X38" s="194">
        <f t="shared" si="26"/>
        <v>4107</v>
      </c>
      <c r="Y38" s="195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2"/>
      <c r="AL38" s="13"/>
    </row>
    <row r="39" spans="1:38" ht="18.75" customHeight="1">
      <c r="A39" s="14">
        <v>1</v>
      </c>
      <c r="B39" s="4" t="s">
        <v>21</v>
      </c>
      <c r="C39" s="111">
        <f>SUM(D39:G39)</f>
        <v>69415</v>
      </c>
      <c r="D39" s="112">
        <v>48109</v>
      </c>
      <c r="E39" s="112">
        <v>4461</v>
      </c>
      <c r="F39" s="112">
        <v>245</v>
      </c>
      <c r="G39" s="112">
        <v>16600</v>
      </c>
      <c r="H39" s="111">
        <f t="shared" si="24"/>
        <v>30161</v>
      </c>
      <c r="I39" s="176">
        <f t="shared" si="7"/>
        <v>25785</v>
      </c>
      <c r="J39" s="176">
        <f t="shared" si="8"/>
        <v>637</v>
      </c>
      <c r="K39" s="176">
        <f t="shared" si="9"/>
        <v>3332</v>
      </c>
      <c r="L39" s="176">
        <f t="shared" si="10"/>
        <v>407</v>
      </c>
      <c r="M39" s="112">
        <v>5594</v>
      </c>
      <c r="N39" s="112">
        <v>321</v>
      </c>
      <c r="O39" s="112">
        <v>1303</v>
      </c>
      <c r="P39" s="112">
        <v>219</v>
      </c>
      <c r="Q39" s="112">
        <v>18341</v>
      </c>
      <c r="R39" s="112">
        <v>0</v>
      </c>
      <c r="S39" s="112">
        <v>966</v>
      </c>
      <c r="T39" s="112">
        <v>0</v>
      </c>
      <c r="U39" s="112">
        <v>1850</v>
      </c>
      <c r="V39" s="112">
        <v>316</v>
      </c>
      <c r="W39" s="112">
        <v>1063</v>
      </c>
      <c r="X39" s="112">
        <v>188</v>
      </c>
      <c r="Y39" s="11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3"/>
      <c r="AL39" s="4"/>
    </row>
    <row r="40" spans="1:38" ht="18.75" customHeight="1">
      <c r="A40" s="61">
        <v>2</v>
      </c>
      <c r="B40" s="62" t="s">
        <v>22</v>
      </c>
      <c r="C40" s="63">
        <v>8021</v>
      </c>
      <c r="D40" s="64">
        <v>8021</v>
      </c>
      <c r="E40" s="64"/>
      <c r="F40" s="64">
        <v>2200</v>
      </c>
      <c r="G40" s="64"/>
      <c r="H40" s="63">
        <v>14968</v>
      </c>
      <c r="I40" s="176">
        <f t="shared" si="7"/>
        <v>14968</v>
      </c>
      <c r="J40" s="176">
        <f t="shared" si="8"/>
        <v>0</v>
      </c>
      <c r="K40" s="176">
        <f t="shared" si="9"/>
        <v>0</v>
      </c>
      <c r="L40" s="176">
        <f t="shared" si="10"/>
        <v>0</v>
      </c>
      <c r="M40" s="64"/>
      <c r="N40" s="64"/>
      <c r="O40" s="64"/>
      <c r="P40" s="64"/>
      <c r="Q40" s="64">
        <v>12475</v>
      </c>
      <c r="R40" s="64"/>
      <c r="S40" s="64"/>
      <c r="T40" s="64"/>
      <c r="U40" s="64">
        <v>2493</v>
      </c>
      <c r="V40" s="64"/>
      <c r="W40" s="64"/>
      <c r="X40" s="64"/>
      <c r="Y40" s="64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62"/>
      <c r="AL40" s="62"/>
    </row>
    <row r="41" spans="1:38" ht="18.75" customHeight="1">
      <c r="A41" s="14">
        <v>3</v>
      </c>
      <c r="B41" s="4" t="s">
        <v>23</v>
      </c>
      <c r="C41" s="111">
        <f>SUM(D41:G41)</f>
        <v>124505</v>
      </c>
      <c r="D41" s="112">
        <v>113537</v>
      </c>
      <c r="E41" s="112">
        <v>10968</v>
      </c>
      <c r="F41" s="112">
        <v>0</v>
      </c>
      <c r="G41" s="112">
        <v>0</v>
      </c>
      <c r="H41" s="111">
        <f>SUM(M41:X41)</f>
        <v>45187</v>
      </c>
      <c r="I41" s="176">
        <f t="shared" si="7"/>
        <v>45187</v>
      </c>
      <c r="J41" s="176">
        <f t="shared" si="8"/>
        <v>0</v>
      </c>
      <c r="K41" s="176">
        <f t="shared" si="9"/>
        <v>0</v>
      </c>
      <c r="L41" s="176">
        <f t="shared" si="10"/>
        <v>0</v>
      </c>
      <c r="M41" s="112">
        <v>41590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3597</v>
      </c>
      <c r="V41" s="112">
        <v>0</v>
      </c>
      <c r="W41" s="112">
        <v>0</v>
      </c>
      <c r="X41" s="112">
        <v>0</v>
      </c>
      <c r="Y41" s="11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4"/>
    </row>
    <row r="42" spans="1:38" ht="18.75" customHeight="1">
      <c r="A42" s="14">
        <v>4</v>
      </c>
      <c r="B42" s="4" t="s">
        <v>24</v>
      </c>
      <c r="C42" s="113">
        <v>79124</v>
      </c>
      <c r="D42" s="114">
        <v>51480</v>
      </c>
      <c r="E42" s="114">
        <v>6304</v>
      </c>
      <c r="F42" s="114">
        <v>0</v>
      </c>
      <c r="G42" s="114">
        <v>21340</v>
      </c>
      <c r="H42" s="114">
        <v>9934</v>
      </c>
      <c r="I42" s="176">
        <f t="shared" si="7"/>
        <v>6776</v>
      </c>
      <c r="J42" s="176">
        <f t="shared" si="8"/>
        <v>50</v>
      </c>
      <c r="K42" s="176">
        <f t="shared" si="9"/>
        <v>0</v>
      </c>
      <c r="L42" s="176">
        <f t="shared" si="10"/>
        <v>3108</v>
      </c>
      <c r="M42" s="114">
        <v>4828</v>
      </c>
      <c r="N42" s="114">
        <v>0</v>
      </c>
      <c r="O42" s="114">
        <v>0</v>
      </c>
      <c r="P42" s="114">
        <v>1655</v>
      </c>
      <c r="Q42" s="114">
        <v>0</v>
      </c>
      <c r="R42" s="114">
        <v>0</v>
      </c>
      <c r="S42" s="114">
        <v>0</v>
      </c>
      <c r="T42" s="114">
        <v>0</v>
      </c>
      <c r="U42" s="114">
        <v>1948</v>
      </c>
      <c r="V42" s="114">
        <v>50</v>
      </c>
      <c r="W42" s="114">
        <v>0</v>
      </c>
      <c r="X42" s="114">
        <v>1453</v>
      </c>
      <c r="Y42" s="11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3"/>
      <c r="AL42" s="4"/>
    </row>
    <row r="43" spans="1:38" ht="18.75" customHeight="1">
      <c r="A43" s="14">
        <v>5</v>
      </c>
      <c r="B43" s="4" t="s">
        <v>25</v>
      </c>
      <c r="C43" s="120">
        <v>55.231999999999999</v>
      </c>
      <c r="D43" s="126">
        <v>43.012</v>
      </c>
      <c r="E43" s="126">
        <v>5.7560000000000002</v>
      </c>
      <c r="F43" s="126">
        <v>0</v>
      </c>
      <c r="G43" s="126">
        <v>0</v>
      </c>
      <c r="H43" s="121">
        <v>6.4640000000000004</v>
      </c>
      <c r="I43" s="176">
        <f t="shared" si="7"/>
        <v>620.05600000000004</v>
      </c>
      <c r="J43" s="176">
        <f t="shared" si="8"/>
        <v>793</v>
      </c>
      <c r="K43" s="176">
        <f t="shared" si="9"/>
        <v>0</v>
      </c>
      <c r="L43" s="176">
        <f t="shared" si="10"/>
        <v>0</v>
      </c>
      <c r="M43" s="126">
        <v>5.056</v>
      </c>
      <c r="N43" s="126">
        <v>693</v>
      </c>
      <c r="O43" s="126">
        <v>0</v>
      </c>
      <c r="P43" s="126">
        <v>0</v>
      </c>
      <c r="Q43" s="126">
        <v>400</v>
      </c>
      <c r="R43" s="126">
        <v>100</v>
      </c>
      <c r="S43" s="126">
        <v>0</v>
      </c>
      <c r="T43" s="126">
        <v>0</v>
      </c>
      <c r="U43" s="126">
        <v>215</v>
      </c>
      <c r="V43" s="126">
        <v>0</v>
      </c>
      <c r="W43" s="126">
        <v>0</v>
      </c>
      <c r="X43" s="126">
        <v>0</v>
      </c>
      <c r="Y43" s="125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3"/>
      <c r="AL43" s="4"/>
    </row>
    <row r="44" spans="1:38" ht="18.75" customHeight="1">
      <c r="A44" s="14">
        <v>6</v>
      </c>
      <c r="B44" s="4" t="s">
        <v>26</v>
      </c>
      <c r="C44" s="111">
        <f t="shared" ref="C44:C47" si="27">SUM(D44:G44)</f>
        <v>34623</v>
      </c>
      <c r="D44" s="112">
        <v>34623</v>
      </c>
      <c r="E44" s="112"/>
      <c r="F44" s="112"/>
      <c r="G44" s="112"/>
      <c r="H44" s="111">
        <f t="shared" ref="H44:H47" si="28">SUM(M44:X44)</f>
        <v>77194</v>
      </c>
      <c r="I44" s="176">
        <f t="shared" si="7"/>
        <v>77194</v>
      </c>
      <c r="J44" s="176">
        <f t="shared" si="8"/>
        <v>0</v>
      </c>
      <c r="K44" s="176">
        <f t="shared" si="9"/>
        <v>0</v>
      </c>
      <c r="L44" s="176">
        <f t="shared" si="10"/>
        <v>0</v>
      </c>
      <c r="M44" s="112">
        <v>6538</v>
      </c>
      <c r="N44" s="112"/>
      <c r="O44" s="112"/>
      <c r="P44" s="112"/>
      <c r="Q44" s="112">
        <v>70375</v>
      </c>
      <c r="R44" s="112"/>
      <c r="S44" s="112"/>
      <c r="T44" s="112"/>
      <c r="U44" s="112">
        <v>281</v>
      </c>
      <c r="V44" s="112"/>
      <c r="W44" s="112"/>
      <c r="X44" s="112"/>
      <c r="Y44" s="11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4"/>
    </row>
    <row r="45" spans="1:38" ht="18.75" customHeight="1">
      <c r="A45" s="43">
        <v>7</v>
      </c>
      <c r="B45" s="44" t="s">
        <v>27</v>
      </c>
      <c r="C45" s="117">
        <f t="shared" si="27"/>
        <v>22600</v>
      </c>
      <c r="D45" s="117">
        <v>21157</v>
      </c>
      <c r="E45" s="117">
        <v>1443</v>
      </c>
      <c r="F45" s="117"/>
      <c r="G45" s="117"/>
      <c r="H45" s="117">
        <f t="shared" si="28"/>
        <v>3592</v>
      </c>
      <c r="I45" s="176">
        <f t="shared" si="7"/>
        <v>3592</v>
      </c>
      <c r="J45" s="176">
        <f t="shared" si="8"/>
        <v>0</v>
      </c>
      <c r="K45" s="176">
        <f t="shared" si="9"/>
        <v>0</v>
      </c>
      <c r="L45" s="176">
        <f t="shared" si="10"/>
        <v>0</v>
      </c>
      <c r="M45" s="117">
        <v>2012</v>
      </c>
      <c r="N45" s="117"/>
      <c r="O45" s="117"/>
      <c r="P45" s="117"/>
      <c r="Q45" s="117"/>
      <c r="R45" s="117"/>
      <c r="S45" s="117"/>
      <c r="T45" s="117"/>
      <c r="U45" s="117">
        <v>1580</v>
      </c>
      <c r="V45" s="117"/>
      <c r="W45" s="117"/>
      <c r="X45" s="117"/>
      <c r="Y45" s="11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8"/>
      <c r="AL45" s="44"/>
    </row>
    <row r="46" spans="1:38" ht="18.75" customHeight="1">
      <c r="A46" s="14">
        <v>8</v>
      </c>
      <c r="B46" s="4" t="s">
        <v>28</v>
      </c>
      <c r="C46" s="111">
        <f t="shared" si="27"/>
        <v>105274</v>
      </c>
      <c r="D46" s="112">
        <v>79375</v>
      </c>
      <c r="E46" s="112">
        <v>5121</v>
      </c>
      <c r="F46" s="112">
        <v>265</v>
      </c>
      <c r="G46" s="112">
        <v>20513</v>
      </c>
      <c r="H46" s="111">
        <f t="shared" si="28"/>
        <v>7948</v>
      </c>
      <c r="I46" s="176">
        <f t="shared" si="7"/>
        <v>5590</v>
      </c>
      <c r="J46" s="176">
        <f t="shared" si="8"/>
        <v>866</v>
      </c>
      <c r="K46" s="176">
        <f t="shared" si="9"/>
        <v>154</v>
      </c>
      <c r="L46" s="176">
        <f t="shared" si="10"/>
        <v>1338</v>
      </c>
      <c r="M46" s="112">
        <v>2364</v>
      </c>
      <c r="N46" s="112">
        <v>232</v>
      </c>
      <c r="O46" s="112">
        <v>0</v>
      </c>
      <c r="P46" s="112">
        <v>564</v>
      </c>
      <c r="Q46" s="112">
        <v>0</v>
      </c>
      <c r="R46" s="112">
        <v>0</v>
      </c>
      <c r="S46" s="112">
        <v>0</v>
      </c>
      <c r="T46" s="112">
        <v>0</v>
      </c>
      <c r="U46" s="112">
        <v>3226</v>
      </c>
      <c r="V46" s="112">
        <v>634</v>
      </c>
      <c r="W46" s="112">
        <v>154</v>
      </c>
      <c r="X46" s="112">
        <v>774</v>
      </c>
      <c r="Y46" s="112"/>
      <c r="Z46" s="17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L46" s="4"/>
    </row>
    <row r="47" spans="1:38" ht="18.75" customHeight="1">
      <c r="A47" s="21">
        <v>9</v>
      </c>
      <c r="B47" s="22" t="s">
        <v>29</v>
      </c>
      <c r="C47" s="118">
        <f t="shared" si="27"/>
        <v>115413</v>
      </c>
      <c r="D47" s="65">
        <v>108308</v>
      </c>
      <c r="E47" s="64">
        <v>7105</v>
      </c>
      <c r="F47" s="119"/>
      <c r="G47" s="119"/>
      <c r="H47" s="118">
        <f t="shared" si="28"/>
        <v>38731</v>
      </c>
      <c r="I47" s="176">
        <f t="shared" si="7"/>
        <v>34474</v>
      </c>
      <c r="J47" s="176">
        <f t="shared" si="8"/>
        <v>0</v>
      </c>
      <c r="K47" s="176">
        <f t="shared" si="9"/>
        <v>2892</v>
      </c>
      <c r="L47" s="176">
        <f t="shared" si="10"/>
        <v>1365</v>
      </c>
      <c r="M47" s="119">
        <v>34474</v>
      </c>
      <c r="N47" s="119"/>
      <c r="O47" s="119">
        <v>1000</v>
      </c>
      <c r="P47" s="119">
        <v>625</v>
      </c>
      <c r="Q47" s="119"/>
      <c r="R47" s="119"/>
      <c r="S47" s="119">
        <v>0</v>
      </c>
      <c r="T47" s="119">
        <v>0</v>
      </c>
      <c r="U47" s="119"/>
      <c r="V47" s="119"/>
      <c r="W47" s="119">
        <v>1892</v>
      </c>
      <c r="X47" s="119">
        <v>740</v>
      </c>
      <c r="Y47" s="119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4"/>
      <c r="AL47" s="22"/>
    </row>
    <row r="48" spans="1:38" ht="18.75" customHeight="1">
      <c r="A48" s="14">
        <v>10</v>
      </c>
      <c r="B48" s="4" t="s">
        <v>30</v>
      </c>
      <c r="C48" s="120">
        <v>471.86</v>
      </c>
      <c r="D48" s="121">
        <v>76.715999999999994</v>
      </c>
      <c r="E48" s="121">
        <v>390.02499999999998</v>
      </c>
      <c r="F48" s="121">
        <v>133</v>
      </c>
      <c r="G48" s="121">
        <v>2.9860000000000002</v>
      </c>
      <c r="H48" s="67">
        <v>1.9990000000000001</v>
      </c>
      <c r="I48" s="176">
        <f t="shared" si="7"/>
        <v>963</v>
      </c>
      <c r="J48" s="176">
        <f t="shared" si="8"/>
        <v>304</v>
      </c>
      <c r="K48" s="176">
        <f t="shared" si="9"/>
        <v>387</v>
      </c>
      <c r="L48" s="176">
        <f t="shared" si="10"/>
        <v>345</v>
      </c>
      <c r="M48" s="121">
        <v>99</v>
      </c>
      <c r="N48" s="121">
        <v>52</v>
      </c>
      <c r="O48" s="121">
        <v>0</v>
      </c>
      <c r="P48" s="121">
        <v>75</v>
      </c>
      <c r="Q48" s="121">
        <v>0</v>
      </c>
      <c r="R48" s="121">
        <v>0</v>
      </c>
      <c r="S48" s="121">
        <v>0</v>
      </c>
      <c r="T48" s="121">
        <v>0</v>
      </c>
      <c r="U48" s="121">
        <v>864</v>
      </c>
      <c r="V48" s="121">
        <v>252</v>
      </c>
      <c r="W48" s="121">
        <v>387</v>
      </c>
      <c r="X48" s="121">
        <v>270</v>
      </c>
      <c r="Y48" s="11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3"/>
      <c r="AL48" s="4"/>
    </row>
    <row r="49" spans="1:38" ht="18.75" customHeight="1">
      <c r="A49" s="14">
        <v>11</v>
      </c>
      <c r="B49" s="4" t="s">
        <v>31</v>
      </c>
      <c r="C49" s="111">
        <f t="shared" ref="C49:C50" si="29">SUM(D49:G49)</f>
        <v>82581</v>
      </c>
      <c r="D49" s="112">
        <v>77371</v>
      </c>
      <c r="E49" s="112">
        <v>5210</v>
      </c>
      <c r="F49" s="112"/>
      <c r="G49" s="112"/>
      <c r="H49" s="111">
        <f t="shared" ref="H49:H50" si="30">SUM(M49:X49)</f>
        <v>2105</v>
      </c>
      <c r="I49" s="176">
        <f t="shared" si="7"/>
        <v>2105</v>
      </c>
      <c r="J49" s="176">
        <f t="shared" si="8"/>
        <v>0</v>
      </c>
      <c r="K49" s="176">
        <f t="shared" si="9"/>
        <v>0</v>
      </c>
      <c r="L49" s="176">
        <f t="shared" si="10"/>
        <v>0</v>
      </c>
      <c r="M49" s="112">
        <v>2105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3"/>
      <c r="AL49" s="4"/>
    </row>
    <row r="50" spans="1:38" ht="18.75" customHeight="1">
      <c r="A50" s="14">
        <v>12</v>
      </c>
      <c r="B50" s="4" t="s">
        <v>32</v>
      </c>
      <c r="C50" s="111">
        <f t="shared" si="29"/>
        <v>105760</v>
      </c>
      <c r="D50" s="112">
        <v>102717</v>
      </c>
      <c r="E50" s="112">
        <v>3043</v>
      </c>
      <c r="F50" s="112"/>
      <c r="G50" s="112"/>
      <c r="H50" s="111">
        <f t="shared" si="30"/>
        <v>17036</v>
      </c>
      <c r="I50" s="176">
        <f t="shared" si="7"/>
        <v>16478</v>
      </c>
      <c r="J50" s="176">
        <f t="shared" si="8"/>
        <v>0</v>
      </c>
      <c r="K50" s="176">
        <f t="shared" si="9"/>
        <v>0</v>
      </c>
      <c r="L50" s="176">
        <f t="shared" si="10"/>
        <v>558</v>
      </c>
      <c r="M50" s="112"/>
      <c r="N50" s="112"/>
      <c r="O50" s="112"/>
      <c r="P50" s="112"/>
      <c r="Q50" s="112">
        <v>16478</v>
      </c>
      <c r="R50" s="112"/>
      <c r="S50" s="112"/>
      <c r="T50" s="112"/>
      <c r="U50" s="112"/>
      <c r="V50" s="112"/>
      <c r="W50" s="112"/>
      <c r="X50" s="112">
        <v>558</v>
      </c>
      <c r="Y50" s="11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3"/>
      <c r="AL50" s="4"/>
    </row>
    <row r="51" spans="1:38" ht="18.75" customHeight="1">
      <c r="A51" s="14">
        <v>13</v>
      </c>
      <c r="B51" s="4" t="s">
        <v>33</v>
      </c>
      <c r="C51" s="66">
        <v>89.055000000000007</v>
      </c>
      <c r="D51" s="64">
        <v>82.344999999999999</v>
      </c>
      <c r="E51" s="64">
        <v>5.3289999999999997</v>
      </c>
      <c r="F51" s="64">
        <v>301</v>
      </c>
      <c r="G51" s="64">
        <v>1.08</v>
      </c>
      <c r="H51" s="63">
        <v>10.313000000000001</v>
      </c>
      <c r="I51" s="176">
        <f t="shared" si="7"/>
        <v>48.087000000000003</v>
      </c>
      <c r="J51" s="176">
        <f t="shared" si="8"/>
        <v>600</v>
      </c>
      <c r="K51" s="176">
        <f t="shared" si="9"/>
        <v>903</v>
      </c>
      <c r="L51" s="176">
        <f t="shared" si="10"/>
        <v>265</v>
      </c>
      <c r="M51" s="64">
        <v>8.8130000000000006</v>
      </c>
      <c r="N51" s="64">
        <v>110</v>
      </c>
      <c r="O51" s="64">
        <v>81</v>
      </c>
      <c r="P51" s="64">
        <v>76</v>
      </c>
      <c r="Q51" s="64">
        <v>37</v>
      </c>
      <c r="R51" s="64">
        <v>80</v>
      </c>
      <c r="S51" s="64">
        <v>63</v>
      </c>
      <c r="T51" s="64">
        <v>65</v>
      </c>
      <c r="U51" s="64">
        <v>2.274</v>
      </c>
      <c r="V51" s="64">
        <v>410</v>
      </c>
      <c r="W51" s="64">
        <v>759</v>
      </c>
      <c r="X51" s="64">
        <v>124</v>
      </c>
      <c r="Y51" s="64">
        <v>0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3"/>
      <c r="AL51" s="4"/>
    </row>
    <row r="52" spans="1:38" ht="18.75" customHeight="1">
      <c r="A52" s="14">
        <v>14</v>
      </c>
      <c r="B52" s="4" t="s">
        <v>34</v>
      </c>
      <c r="C52" s="111">
        <f t="shared" ref="C52:C53" si="31">SUM(D52:G52)</f>
        <v>24900</v>
      </c>
      <c r="D52" s="112">
        <v>24024</v>
      </c>
      <c r="E52" s="112">
        <v>876</v>
      </c>
      <c r="F52" s="112"/>
      <c r="G52" s="112"/>
      <c r="H52" s="111">
        <f t="shared" ref="H52:H53" si="32">SUM(M52:X52)</f>
        <v>8451</v>
      </c>
      <c r="I52" s="176">
        <f t="shared" si="7"/>
        <v>8451</v>
      </c>
      <c r="J52" s="176">
        <f t="shared" si="8"/>
        <v>0</v>
      </c>
      <c r="K52" s="176">
        <f t="shared" si="9"/>
        <v>0</v>
      </c>
      <c r="L52" s="176">
        <f t="shared" si="10"/>
        <v>0</v>
      </c>
      <c r="M52" s="112">
        <v>7597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854</v>
      </c>
      <c r="V52" s="112">
        <v>0</v>
      </c>
      <c r="W52" s="112">
        <v>0</v>
      </c>
      <c r="X52" s="112">
        <v>0</v>
      </c>
      <c r="Y52" s="11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3"/>
      <c r="AL52" s="4"/>
    </row>
    <row r="53" spans="1:38" ht="21.75" customHeight="1">
      <c r="A53" s="196" t="s">
        <v>39</v>
      </c>
      <c r="B53" s="199" t="s">
        <v>40</v>
      </c>
      <c r="C53" s="200">
        <f t="shared" si="31"/>
        <v>1499871.327758</v>
      </c>
      <c r="D53" s="194">
        <f t="shared" ref="D53:G53" si="33">SUM(D54:D96)</f>
        <v>377412.68</v>
      </c>
      <c r="E53" s="194">
        <f t="shared" si="33"/>
        <v>988952.69775799999</v>
      </c>
      <c r="F53" s="194">
        <f t="shared" si="33"/>
        <v>0</v>
      </c>
      <c r="G53" s="194">
        <f t="shared" si="33"/>
        <v>133505.95000000001</v>
      </c>
      <c r="H53" s="194">
        <f t="shared" si="32"/>
        <v>380373.77500000002</v>
      </c>
      <c r="I53" s="201">
        <f t="shared" si="7"/>
        <v>366068.32499999995</v>
      </c>
      <c r="J53" s="201">
        <f t="shared" si="8"/>
        <v>6170.4500000000007</v>
      </c>
      <c r="K53" s="201">
        <f t="shared" si="9"/>
        <v>1585</v>
      </c>
      <c r="L53" s="201">
        <f t="shared" si="10"/>
        <v>6550</v>
      </c>
      <c r="M53" s="194">
        <f t="shared" ref="M53:X53" si="34">SUM(M54:M96)</f>
        <v>50951.904999999999</v>
      </c>
      <c r="N53" s="194">
        <f t="shared" si="34"/>
        <v>3731.3</v>
      </c>
      <c r="O53" s="194">
        <f t="shared" si="34"/>
        <v>1032</v>
      </c>
      <c r="P53" s="194">
        <f t="shared" si="34"/>
        <v>4747</v>
      </c>
      <c r="Q53" s="194">
        <f t="shared" si="34"/>
        <v>740</v>
      </c>
      <c r="R53" s="194">
        <f t="shared" si="34"/>
        <v>0</v>
      </c>
      <c r="S53" s="194">
        <f t="shared" si="34"/>
        <v>0</v>
      </c>
      <c r="T53" s="194">
        <f t="shared" si="34"/>
        <v>73</v>
      </c>
      <c r="U53" s="194">
        <f t="shared" si="34"/>
        <v>314376.42</v>
      </c>
      <c r="V53" s="194">
        <f t="shared" si="34"/>
        <v>2439.15</v>
      </c>
      <c r="W53" s="194">
        <f t="shared" si="34"/>
        <v>553</v>
      </c>
      <c r="X53" s="194">
        <f t="shared" si="34"/>
        <v>1730</v>
      </c>
      <c r="Y53" s="195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/>
      <c r="AL53" s="13"/>
    </row>
    <row r="54" spans="1:38" ht="18.75" customHeight="1">
      <c r="A54" s="25">
        <v>1</v>
      </c>
      <c r="B54" s="26" t="s">
        <v>41</v>
      </c>
      <c r="C54" s="66">
        <v>9469</v>
      </c>
      <c r="D54" s="64">
        <v>8824</v>
      </c>
      <c r="E54" s="64">
        <v>645</v>
      </c>
      <c r="F54" s="64">
        <v>0</v>
      </c>
      <c r="G54" s="64">
        <v>0</v>
      </c>
      <c r="H54" s="63">
        <v>2955</v>
      </c>
      <c r="I54" s="176">
        <f t="shared" si="7"/>
        <v>2805</v>
      </c>
      <c r="J54" s="176">
        <f t="shared" si="8"/>
        <v>150</v>
      </c>
      <c r="K54" s="176">
        <f t="shared" si="9"/>
        <v>0</v>
      </c>
      <c r="L54" s="176">
        <f t="shared" si="10"/>
        <v>0</v>
      </c>
      <c r="M54" s="64">
        <v>1984</v>
      </c>
      <c r="N54" s="64">
        <v>150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821</v>
      </c>
      <c r="V54" s="64"/>
      <c r="W54" s="64"/>
      <c r="X54" s="64"/>
      <c r="Y54" s="11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3"/>
      <c r="AL54" s="4"/>
    </row>
    <row r="55" spans="1:38" ht="18.75" customHeight="1">
      <c r="A55" s="25">
        <v>2</v>
      </c>
      <c r="B55" s="26" t="s">
        <v>42</v>
      </c>
      <c r="C55" s="111">
        <f t="shared" ref="C55:C57" si="35">SUM(D55:G55)</f>
        <v>9088</v>
      </c>
      <c r="D55" s="112">
        <v>8269</v>
      </c>
      <c r="E55" s="112">
        <v>819</v>
      </c>
      <c r="F55" s="112"/>
      <c r="G55" s="112"/>
      <c r="H55" s="111">
        <f t="shared" ref="H55:H57" si="36">SUM(M55:X55)</f>
        <v>440</v>
      </c>
      <c r="I55" s="176">
        <f t="shared" si="7"/>
        <v>0</v>
      </c>
      <c r="J55" s="176">
        <f t="shared" si="8"/>
        <v>0</v>
      </c>
      <c r="K55" s="176">
        <f t="shared" si="9"/>
        <v>0</v>
      </c>
      <c r="L55" s="176">
        <f t="shared" si="10"/>
        <v>440</v>
      </c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>
        <v>440</v>
      </c>
      <c r="Y55" s="112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13"/>
    </row>
    <row r="56" spans="1:38" ht="18.75" customHeight="1">
      <c r="A56" s="25">
        <v>3</v>
      </c>
      <c r="B56" s="26" t="s">
        <v>43</v>
      </c>
      <c r="C56" s="111">
        <f t="shared" si="35"/>
        <v>12335</v>
      </c>
      <c r="D56" s="112">
        <v>8087</v>
      </c>
      <c r="E56" s="112">
        <v>734</v>
      </c>
      <c r="F56" s="112">
        <v>0</v>
      </c>
      <c r="G56" s="112">
        <v>3514</v>
      </c>
      <c r="H56" s="111">
        <f t="shared" si="36"/>
        <v>510</v>
      </c>
      <c r="I56" s="176">
        <f t="shared" si="7"/>
        <v>270</v>
      </c>
      <c r="J56" s="176">
        <f t="shared" si="8"/>
        <v>0</v>
      </c>
      <c r="K56" s="176">
        <f t="shared" si="9"/>
        <v>0</v>
      </c>
      <c r="L56" s="176">
        <f t="shared" si="10"/>
        <v>240</v>
      </c>
      <c r="M56" s="112">
        <v>0</v>
      </c>
      <c r="N56" s="112">
        <v>0</v>
      </c>
      <c r="O56" s="112">
        <v>0</v>
      </c>
      <c r="P56" s="112">
        <v>240</v>
      </c>
      <c r="Q56" s="112">
        <v>270</v>
      </c>
      <c r="R56" s="112"/>
      <c r="S56" s="112"/>
      <c r="T56" s="112"/>
      <c r="U56" s="112"/>
      <c r="V56" s="112"/>
      <c r="W56" s="112"/>
      <c r="X56" s="112"/>
      <c r="Y56" s="112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13"/>
    </row>
    <row r="57" spans="1:38" ht="18.75" customHeight="1">
      <c r="A57" s="25">
        <v>4</v>
      </c>
      <c r="B57" s="26" t="s">
        <v>44</v>
      </c>
      <c r="C57" s="111">
        <f t="shared" si="35"/>
        <v>22989</v>
      </c>
      <c r="D57" s="112">
        <v>12578</v>
      </c>
      <c r="E57" s="112">
        <v>1105</v>
      </c>
      <c r="F57" s="112"/>
      <c r="G57" s="112">
        <v>9306</v>
      </c>
      <c r="H57" s="111">
        <f t="shared" si="36"/>
        <v>1710</v>
      </c>
      <c r="I57" s="176">
        <f t="shared" si="7"/>
        <v>1160</v>
      </c>
      <c r="J57" s="176">
        <f t="shared" si="8"/>
        <v>278</v>
      </c>
      <c r="K57" s="176">
        <f t="shared" si="9"/>
        <v>0</v>
      </c>
      <c r="L57" s="176">
        <f t="shared" si="10"/>
        <v>272</v>
      </c>
      <c r="M57" s="112">
        <v>690</v>
      </c>
      <c r="N57" s="112">
        <v>104</v>
      </c>
      <c r="O57" s="112"/>
      <c r="P57" s="112"/>
      <c r="Q57" s="112">
        <v>470</v>
      </c>
      <c r="R57" s="112"/>
      <c r="S57" s="112"/>
      <c r="T57" s="112">
        <v>73</v>
      </c>
      <c r="U57" s="112"/>
      <c r="V57" s="112">
        <v>174</v>
      </c>
      <c r="W57" s="112"/>
      <c r="X57" s="112">
        <v>199</v>
      </c>
      <c r="Y57" s="112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/>
      <c r="AL57" s="13"/>
    </row>
    <row r="58" spans="1:38" ht="18.75" customHeight="1">
      <c r="A58" s="25">
        <v>5</v>
      </c>
      <c r="B58" s="26" t="s">
        <v>45</v>
      </c>
      <c r="C58" s="111">
        <v>5587</v>
      </c>
      <c r="D58" s="112">
        <v>5424</v>
      </c>
      <c r="E58" s="112">
        <v>163</v>
      </c>
      <c r="F58" s="112">
        <v>0</v>
      </c>
      <c r="G58" s="112">
        <v>0</v>
      </c>
      <c r="H58" s="111">
        <v>1620</v>
      </c>
      <c r="I58" s="176">
        <f t="shared" si="7"/>
        <v>1566</v>
      </c>
      <c r="J58" s="176">
        <f t="shared" si="8"/>
        <v>54</v>
      </c>
      <c r="K58" s="176">
        <f t="shared" si="9"/>
        <v>0</v>
      </c>
      <c r="L58" s="176">
        <f t="shared" si="10"/>
        <v>0</v>
      </c>
      <c r="M58" s="112">
        <v>1566</v>
      </c>
      <c r="N58" s="112">
        <v>54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  <c r="AL58" s="13"/>
    </row>
    <row r="59" spans="1:38" ht="18.75" customHeight="1">
      <c r="A59" s="25">
        <v>6</v>
      </c>
      <c r="B59" s="26" t="s">
        <v>46</v>
      </c>
      <c r="C59" s="111">
        <f t="shared" ref="C59:C67" si="37">SUM(D59:G59)</f>
        <v>11528</v>
      </c>
      <c r="D59" s="65">
        <v>8176</v>
      </c>
      <c r="E59" s="64">
        <v>755</v>
      </c>
      <c r="F59" s="64"/>
      <c r="G59" s="64">
        <v>2597</v>
      </c>
      <c r="H59" s="111">
        <f t="shared" ref="H59:H67" si="38">SUM(M59:X59)</f>
        <v>345</v>
      </c>
      <c r="I59" s="176">
        <f t="shared" si="7"/>
        <v>300</v>
      </c>
      <c r="J59" s="176">
        <f t="shared" si="8"/>
        <v>45</v>
      </c>
      <c r="K59" s="176">
        <f t="shared" si="9"/>
        <v>0</v>
      </c>
      <c r="L59" s="176">
        <f t="shared" si="10"/>
        <v>0</v>
      </c>
      <c r="M59" s="65"/>
      <c r="N59" s="64">
        <v>45</v>
      </c>
      <c r="O59" s="64"/>
      <c r="P59" s="64"/>
      <c r="Q59" s="64"/>
      <c r="R59" s="64"/>
      <c r="S59" s="64"/>
      <c r="T59" s="64"/>
      <c r="U59" s="64">
        <v>300</v>
      </c>
      <c r="V59" s="64"/>
      <c r="W59" s="64"/>
      <c r="X59" s="64"/>
      <c r="Y59" s="112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13"/>
    </row>
    <row r="60" spans="1:38" ht="18.75" customHeight="1">
      <c r="A60" s="25">
        <v>7</v>
      </c>
      <c r="B60" s="26" t="s">
        <v>47</v>
      </c>
      <c r="C60" s="111">
        <f t="shared" si="37"/>
        <v>14294</v>
      </c>
      <c r="D60" s="112">
        <v>10321</v>
      </c>
      <c r="E60" s="112">
        <v>988</v>
      </c>
      <c r="F60" s="112"/>
      <c r="G60" s="112">
        <v>2985</v>
      </c>
      <c r="H60" s="111">
        <f t="shared" si="38"/>
        <v>1110</v>
      </c>
      <c r="I60" s="176">
        <f t="shared" si="7"/>
        <v>270</v>
      </c>
      <c r="J60" s="176">
        <f t="shared" si="8"/>
        <v>370</v>
      </c>
      <c r="K60" s="176">
        <f t="shared" si="9"/>
        <v>0</v>
      </c>
      <c r="L60" s="176">
        <f t="shared" si="10"/>
        <v>470</v>
      </c>
      <c r="M60" s="112">
        <v>180</v>
      </c>
      <c r="N60" s="112">
        <v>220</v>
      </c>
      <c r="O60" s="112"/>
      <c r="P60" s="112">
        <v>320</v>
      </c>
      <c r="Q60" s="112"/>
      <c r="R60" s="112"/>
      <c r="S60" s="112"/>
      <c r="T60" s="112"/>
      <c r="U60" s="112">
        <v>90</v>
      </c>
      <c r="V60" s="112">
        <v>150</v>
      </c>
      <c r="W60" s="112"/>
      <c r="X60" s="112">
        <v>150</v>
      </c>
      <c r="Y60" s="112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  <c r="AL60" s="13"/>
    </row>
    <row r="61" spans="1:38" ht="18.75" customHeight="1">
      <c r="A61" s="25">
        <v>8</v>
      </c>
      <c r="B61" s="26" t="s">
        <v>48</v>
      </c>
      <c r="C61" s="111">
        <f t="shared" si="37"/>
        <v>15854</v>
      </c>
      <c r="D61" s="112">
        <v>10631</v>
      </c>
      <c r="E61" s="112">
        <v>987</v>
      </c>
      <c r="F61" s="112"/>
      <c r="G61" s="112">
        <v>4236</v>
      </c>
      <c r="H61" s="111">
        <f t="shared" si="38"/>
        <v>1038</v>
      </c>
      <c r="I61" s="176">
        <f t="shared" si="7"/>
        <v>772</v>
      </c>
      <c r="J61" s="176">
        <f t="shared" si="8"/>
        <v>210</v>
      </c>
      <c r="K61" s="176">
        <f t="shared" si="9"/>
        <v>0</v>
      </c>
      <c r="L61" s="176">
        <f t="shared" si="10"/>
        <v>56</v>
      </c>
      <c r="M61" s="65">
        <v>366</v>
      </c>
      <c r="N61" s="64">
        <v>200</v>
      </c>
      <c r="O61" s="64"/>
      <c r="P61" s="64">
        <v>56</v>
      </c>
      <c r="Q61" s="64"/>
      <c r="R61" s="64"/>
      <c r="S61" s="64"/>
      <c r="T61" s="64"/>
      <c r="U61" s="64">
        <v>406</v>
      </c>
      <c r="V61" s="64">
        <v>10</v>
      </c>
      <c r="W61" s="64"/>
      <c r="X61" s="64"/>
      <c r="Y61" s="112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  <c r="AL61" s="13"/>
    </row>
    <row r="62" spans="1:38" ht="18.75" customHeight="1">
      <c r="A62" s="25">
        <v>9</v>
      </c>
      <c r="B62" s="26" t="s">
        <v>49</v>
      </c>
      <c r="C62" s="111">
        <f t="shared" si="37"/>
        <v>16071</v>
      </c>
      <c r="D62" s="112">
        <v>11975</v>
      </c>
      <c r="E62" s="112">
        <v>1392</v>
      </c>
      <c r="F62" s="112"/>
      <c r="G62" s="112">
        <v>2704</v>
      </c>
      <c r="H62" s="111">
        <f t="shared" si="38"/>
        <v>1201</v>
      </c>
      <c r="I62" s="176">
        <f t="shared" si="7"/>
        <v>488</v>
      </c>
      <c r="J62" s="176">
        <f t="shared" si="8"/>
        <v>0</v>
      </c>
      <c r="K62" s="176">
        <f t="shared" si="9"/>
        <v>0</v>
      </c>
      <c r="L62" s="176">
        <f t="shared" si="10"/>
        <v>713</v>
      </c>
      <c r="M62" s="112">
        <v>403</v>
      </c>
      <c r="N62" s="112"/>
      <c r="O62" s="112"/>
      <c r="P62" s="112">
        <v>474</v>
      </c>
      <c r="Q62" s="112"/>
      <c r="R62" s="112"/>
      <c r="S62" s="112"/>
      <c r="T62" s="112"/>
      <c r="U62" s="112">
        <v>85</v>
      </c>
      <c r="V62" s="112"/>
      <c r="W62" s="112"/>
      <c r="X62" s="112">
        <v>239</v>
      </c>
      <c r="Y62" s="112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13"/>
    </row>
    <row r="63" spans="1:38" ht="18.75" customHeight="1">
      <c r="A63" s="25">
        <v>10</v>
      </c>
      <c r="B63" s="26" t="s">
        <v>50</v>
      </c>
      <c r="C63" s="111">
        <f t="shared" si="37"/>
        <v>15930</v>
      </c>
      <c r="D63" s="112">
        <v>10626</v>
      </c>
      <c r="E63" s="112">
        <v>1058</v>
      </c>
      <c r="F63" s="112"/>
      <c r="G63" s="112">
        <v>4246</v>
      </c>
      <c r="H63" s="111">
        <f t="shared" si="38"/>
        <v>671</v>
      </c>
      <c r="I63" s="176">
        <f t="shared" si="7"/>
        <v>0</v>
      </c>
      <c r="J63" s="176">
        <f t="shared" si="8"/>
        <v>187</v>
      </c>
      <c r="K63" s="176">
        <f t="shared" si="9"/>
        <v>297</v>
      </c>
      <c r="L63" s="176">
        <f t="shared" si="10"/>
        <v>187</v>
      </c>
      <c r="M63" s="112"/>
      <c r="N63" s="112">
        <v>98</v>
      </c>
      <c r="O63" s="112"/>
      <c r="P63" s="112">
        <v>187</v>
      </c>
      <c r="Q63" s="112"/>
      <c r="R63" s="112"/>
      <c r="S63" s="112"/>
      <c r="T63" s="112"/>
      <c r="U63" s="112"/>
      <c r="V63" s="112">
        <v>89</v>
      </c>
      <c r="W63" s="112">
        <v>297</v>
      </c>
      <c r="X63" s="112"/>
      <c r="Y63" s="112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13"/>
    </row>
    <row r="64" spans="1:38" ht="18.75" customHeight="1">
      <c r="A64" s="25">
        <v>11</v>
      </c>
      <c r="B64" s="26" t="s">
        <v>51</v>
      </c>
      <c r="C64" s="111">
        <f t="shared" si="37"/>
        <v>8091</v>
      </c>
      <c r="D64" s="112">
        <v>8091</v>
      </c>
      <c r="E64" s="112"/>
      <c r="F64" s="112"/>
      <c r="G64" s="112"/>
      <c r="H64" s="111">
        <f t="shared" si="38"/>
        <v>0</v>
      </c>
      <c r="I64" s="176">
        <f t="shared" si="7"/>
        <v>0</v>
      </c>
      <c r="J64" s="176">
        <f t="shared" si="8"/>
        <v>0</v>
      </c>
      <c r="K64" s="176">
        <f t="shared" si="9"/>
        <v>0</v>
      </c>
      <c r="L64" s="176">
        <f t="shared" si="10"/>
        <v>0</v>
      </c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  <c r="AL64" s="13"/>
    </row>
    <row r="65" spans="1:38" ht="18.75" customHeight="1">
      <c r="A65" s="25">
        <v>12</v>
      </c>
      <c r="B65" s="26" t="s">
        <v>52</v>
      </c>
      <c r="C65" s="111">
        <f t="shared" si="37"/>
        <v>14847</v>
      </c>
      <c r="D65" s="112">
        <v>9124</v>
      </c>
      <c r="E65" s="112">
        <v>854</v>
      </c>
      <c r="F65" s="112"/>
      <c r="G65" s="112">
        <v>4869</v>
      </c>
      <c r="H65" s="111">
        <f t="shared" si="38"/>
        <v>1319</v>
      </c>
      <c r="I65" s="176">
        <f t="shared" si="7"/>
        <v>923</v>
      </c>
      <c r="J65" s="176">
        <f t="shared" si="8"/>
        <v>204</v>
      </c>
      <c r="K65" s="176">
        <f t="shared" si="9"/>
        <v>0</v>
      </c>
      <c r="L65" s="176">
        <f t="shared" si="10"/>
        <v>192</v>
      </c>
      <c r="M65" s="112">
        <v>503</v>
      </c>
      <c r="N65" s="112">
        <v>20</v>
      </c>
      <c r="O65" s="112"/>
      <c r="P65" s="112">
        <v>184</v>
      </c>
      <c r="Q65" s="112"/>
      <c r="R65" s="112"/>
      <c r="S65" s="112"/>
      <c r="T65" s="112"/>
      <c r="U65" s="112">
        <v>420</v>
      </c>
      <c r="V65" s="112">
        <v>184</v>
      </c>
      <c r="W65" s="112"/>
      <c r="X65" s="112">
        <v>8</v>
      </c>
      <c r="Y65" s="112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/>
      <c r="AL65" s="13"/>
    </row>
    <row r="66" spans="1:38" ht="18.75" customHeight="1">
      <c r="A66" s="25">
        <v>13</v>
      </c>
      <c r="B66" s="26" t="s">
        <v>53</v>
      </c>
      <c r="C66" s="111">
        <f t="shared" si="37"/>
        <v>13580</v>
      </c>
      <c r="D66" s="112">
        <v>6752</v>
      </c>
      <c r="E66" s="112">
        <v>1034</v>
      </c>
      <c r="F66" s="112"/>
      <c r="G66" s="112">
        <v>5794</v>
      </c>
      <c r="H66" s="111">
        <f t="shared" si="38"/>
        <v>2419</v>
      </c>
      <c r="I66" s="176">
        <f t="shared" si="7"/>
        <v>2419</v>
      </c>
      <c r="J66" s="176">
        <f t="shared" si="8"/>
        <v>0</v>
      </c>
      <c r="K66" s="176">
        <f t="shared" si="9"/>
        <v>0</v>
      </c>
      <c r="L66" s="176">
        <f t="shared" si="10"/>
        <v>0</v>
      </c>
      <c r="M66" s="112">
        <v>2060</v>
      </c>
      <c r="N66" s="112"/>
      <c r="O66" s="112"/>
      <c r="P66" s="112"/>
      <c r="Q66" s="112"/>
      <c r="R66" s="112"/>
      <c r="S66" s="112"/>
      <c r="T66" s="112"/>
      <c r="U66" s="112">
        <v>359</v>
      </c>
      <c r="V66" s="112"/>
      <c r="W66" s="112"/>
      <c r="X66" s="112"/>
      <c r="Y66" s="112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  <c r="AL66" s="13"/>
    </row>
    <row r="67" spans="1:38" ht="26.25" customHeight="1">
      <c r="A67" s="25">
        <v>14</v>
      </c>
      <c r="B67" s="26" t="s">
        <v>54</v>
      </c>
      <c r="C67" s="111">
        <f t="shared" si="37"/>
        <v>966957</v>
      </c>
      <c r="D67" s="112">
        <v>10031</v>
      </c>
      <c r="E67" s="112">
        <v>952291</v>
      </c>
      <c r="F67" s="112"/>
      <c r="G67" s="112">
        <v>4635</v>
      </c>
      <c r="H67" s="111">
        <f t="shared" si="38"/>
        <v>784</v>
      </c>
      <c r="I67" s="176">
        <f t="shared" si="7"/>
        <v>352</v>
      </c>
      <c r="J67" s="176">
        <f t="shared" si="8"/>
        <v>102</v>
      </c>
      <c r="K67" s="176">
        <f t="shared" si="9"/>
        <v>0</v>
      </c>
      <c r="L67" s="176">
        <f t="shared" si="10"/>
        <v>330</v>
      </c>
      <c r="M67" s="112"/>
      <c r="N67" s="112"/>
      <c r="O67" s="112"/>
      <c r="P67" s="112">
        <v>245</v>
      </c>
      <c r="Q67" s="112"/>
      <c r="R67" s="112"/>
      <c r="S67" s="112"/>
      <c r="T67" s="112"/>
      <c r="U67" s="112">
        <v>352</v>
      </c>
      <c r="V67" s="112">
        <v>102</v>
      </c>
      <c r="W67" s="112"/>
      <c r="X67" s="112">
        <v>85</v>
      </c>
      <c r="Y67" s="112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13"/>
    </row>
    <row r="68" spans="1:38" ht="18.75" customHeight="1">
      <c r="A68" s="25">
        <v>15</v>
      </c>
      <c r="B68" s="26" t="s">
        <v>55</v>
      </c>
      <c r="C68" s="111">
        <v>16704</v>
      </c>
      <c r="D68" s="112">
        <v>11149</v>
      </c>
      <c r="E68" s="112">
        <v>1029</v>
      </c>
      <c r="F68" s="112"/>
      <c r="G68" s="112">
        <v>4526</v>
      </c>
      <c r="H68" s="111">
        <v>8202</v>
      </c>
      <c r="I68" s="176">
        <f t="shared" si="7"/>
        <v>7367</v>
      </c>
      <c r="J68" s="176">
        <f t="shared" si="8"/>
        <v>312</v>
      </c>
      <c r="K68" s="176">
        <f t="shared" si="9"/>
        <v>256</v>
      </c>
      <c r="L68" s="176">
        <f t="shared" si="10"/>
        <v>258</v>
      </c>
      <c r="M68" s="112">
        <v>7047</v>
      </c>
      <c r="N68" s="112">
        <v>170</v>
      </c>
      <c r="O68" s="112"/>
      <c r="P68" s="112">
        <v>258</v>
      </c>
      <c r="Q68" s="112"/>
      <c r="R68" s="112"/>
      <c r="S68" s="112"/>
      <c r="T68" s="112"/>
      <c r="U68" s="112">
        <v>320</v>
      </c>
      <c r="V68" s="112">
        <v>142</v>
      </c>
      <c r="W68" s="112">
        <v>256</v>
      </c>
      <c r="X68" s="112"/>
      <c r="Y68" s="112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  <c r="AL68" s="13"/>
    </row>
    <row r="69" spans="1:38" ht="18.75" customHeight="1">
      <c r="A69" s="25">
        <v>16</v>
      </c>
      <c r="B69" s="26" t="s">
        <v>56</v>
      </c>
      <c r="C69" s="66">
        <f t="shared" ref="C69:C93" si="39">SUM(D69:G69)</f>
        <v>16989</v>
      </c>
      <c r="D69" s="64">
        <v>11285</v>
      </c>
      <c r="E69" s="64">
        <v>934</v>
      </c>
      <c r="F69" s="64">
        <v>0</v>
      </c>
      <c r="G69" s="65">
        <v>4770</v>
      </c>
      <c r="H69" s="63">
        <f>SUM(M69:Y69)</f>
        <v>2772</v>
      </c>
      <c r="I69" s="176">
        <f t="shared" si="7"/>
        <v>2410</v>
      </c>
      <c r="J69" s="176">
        <f t="shared" si="8"/>
        <v>205</v>
      </c>
      <c r="K69" s="176">
        <f t="shared" si="9"/>
        <v>0</v>
      </c>
      <c r="L69" s="176">
        <f t="shared" si="10"/>
        <v>157</v>
      </c>
      <c r="M69" s="64">
        <v>1210</v>
      </c>
      <c r="N69" s="64">
        <v>0</v>
      </c>
      <c r="O69" s="64">
        <v>0</v>
      </c>
      <c r="P69" s="64">
        <v>157</v>
      </c>
      <c r="Q69" s="64">
        <v>0</v>
      </c>
      <c r="R69" s="64">
        <v>0</v>
      </c>
      <c r="S69" s="64">
        <v>0</v>
      </c>
      <c r="T69" s="64">
        <v>0</v>
      </c>
      <c r="U69" s="64">
        <v>1200</v>
      </c>
      <c r="V69" s="64">
        <v>205</v>
      </c>
      <c r="W69" s="64">
        <v>0</v>
      </c>
      <c r="X69" s="64">
        <v>0</v>
      </c>
      <c r="Y69" s="179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  <c r="AL69" s="13"/>
    </row>
    <row r="70" spans="1:38" ht="18.75" customHeight="1">
      <c r="A70" s="25">
        <v>17</v>
      </c>
      <c r="B70" s="26" t="s">
        <v>57</v>
      </c>
      <c r="C70" s="111">
        <f t="shared" si="39"/>
        <v>21484</v>
      </c>
      <c r="D70" s="112">
        <v>12497</v>
      </c>
      <c r="E70" s="112">
        <v>1447</v>
      </c>
      <c r="F70" s="112"/>
      <c r="G70" s="112">
        <v>7540</v>
      </c>
      <c r="H70" s="111">
        <f t="shared" ref="H70:H72" si="40">SUM(M70:X70)</f>
        <v>3547</v>
      </c>
      <c r="I70" s="176">
        <f t="shared" si="7"/>
        <v>3355</v>
      </c>
      <c r="J70" s="176">
        <f t="shared" si="8"/>
        <v>192</v>
      </c>
      <c r="K70" s="176">
        <f t="shared" si="9"/>
        <v>0</v>
      </c>
      <c r="L70" s="176">
        <f t="shared" si="10"/>
        <v>0</v>
      </c>
      <c r="M70" s="112">
        <v>3355</v>
      </c>
      <c r="N70" s="112"/>
      <c r="O70" s="112"/>
      <c r="P70" s="112"/>
      <c r="Q70" s="112"/>
      <c r="R70" s="112"/>
      <c r="S70" s="112"/>
      <c r="T70" s="112"/>
      <c r="U70" s="112"/>
      <c r="V70" s="112">
        <v>192</v>
      </c>
      <c r="W70" s="112">
        <v>0</v>
      </c>
      <c r="X70" s="112">
        <v>0</v>
      </c>
      <c r="Y70" s="112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  <c r="AL70" s="13"/>
    </row>
    <row r="71" spans="1:38" ht="18.75" customHeight="1">
      <c r="A71" s="25">
        <v>18</v>
      </c>
      <c r="B71" s="26" t="s">
        <v>58</v>
      </c>
      <c r="C71" s="111">
        <f t="shared" si="39"/>
        <v>21833</v>
      </c>
      <c r="D71" s="112">
        <v>12677</v>
      </c>
      <c r="E71" s="112">
        <v>2207</v>
      </c>
      <c r="F71" s="112"/>
      <c r="G71" s="112">
        <v>6949</v>
      </c>
      <c r="H71" s="111">
        <f t="shared" si="40"/>
        <v>0</v>
      </c>
      <c r="I71" s="176">
        <f t="shared" si="7"/>
        <v>0</v>
      </c>
      <c r="J71" s="176">
        <f t="shared" si="8"/>
        <v>0</v>
      </c>
      <c r="K71" s="176">
        <f t="shared" si="9"/>
        <v>0</v>
      </c>
      <c r="L71" s="176">
        <f t="shared" si="10"/>
        <v>0</v>
      </c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13"/>
    </row>
    <row r="72" spans="1:38" ht="18.75" customHeight="1">
      <c r="A72" s="25">
        <v>19</v>
      </c>
      <c r="B72" s="26" t="s">
        <v>59</v>
      </c>
      <c r="C72" s="111">
        <f t="shared" si="39"/>
        <v>7739</v>
      </c>
      <c r="D72" s="112">
        <v>6887</v>
      </c>
      <c r="E72" s="112">
        <v>158</v>
      </c>
      <c r="F72" s="112"/>
      <c r="G72" s="112">
        <v>694</v>
      </c>
      <c r="H72" s="111">
        <f t="shared" si="40"/>
        <v>2392.5</v>
      </c>
      <c r="I72" s="176">
        <f t="shared" si="7"/>
        <v>2343</v>
      </c>
      <c r="J72" s="176">
        <f t="shared" si="8"/>
        <v>49.5</v>
      </c>
      <c r="K72" s="176">
        <f t="shared" si="9"/>
        <v>0</v>
      </c>
      <c r="L72" s="176">
        <f t="shared" si="10"/>
        <v>0</v>
      </c>
      <c r="M72" s="112">
        <v>1900</v>
      </c>
      <c r="N72" s="112"/>
      <c r="O72" s="112"/>
      <c r="P72" s="112"/>
      <c r="Q72" s="112"/>
      <c r="R72" s="112"/>
      <c r="S72" s="112"/>
      <c r="T72" s="112"/>
      <c r="U72" s="112">
        <v>443</v>
      </c>
      <c r="V72" s="112">
        <v>49.5</v>
      </c>
      <c r="W72" s="112"/>
      <c r="X72" s="112"/>
      <c r="Y72" s="1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3"/>
      <c r="AL72" s="4"/>
    </row>
    <row r="73" spans="1:38" ht="18.75" customHeight="1">
      <c r="A73" s="25">
        <v>20</v>
      </c>
      <c r="B73" s="26" t="s">
        <v>60</v>
      </c>
      <c r="C73" s="111">
        <f t="shared" si="39"/>
        <v>14838</v>
      </c>
      <c r="D73" s="65">
        <v>13547</v>
      </c>
      <c r="E73" s="64">
        <v>1291</v>
      </c>
      <c r="F73" s="64"/>
      <c r="G73" s="64"/>
      <c r="H73" s="63">
        <v>1222</v>
      </c>
      <c r="I73" s="176">
        <f t="shared" si="7"/>
        <v>1062</v>
      </c>
      <c r="J73" s="176">
        <f t="shared" si="8"/>
        <v>10</v>
      </c>
      <c r="K73" s="176">
        <f t="shared" si="9"/>
        <v>0</v>
      </c>
      <c r="L73" s="176">
        <f t="shared" si="10"/>
        <v>150</v>
      </c>
      <c r="M73" s="64">
        <v>650</v>
      </c>
      <c r="N73" s="64">
        <v>10</v>
      </c>
      <c r="O73" s="64"/>
      <c r="P73" s="64">
        <v>150</v>
      </c>
      <c r="Q73" s="64"/>
      <c r="R73" s="64"/>
      <c r="S73" s="64"/>
      <c r="T73" s="64"/>
      <c r="U73" s="64">
        <v>412</v>
      </c>
      <c r="V73" s="112"/>
      <c r="W73" s="112"/>
      <c r="X73" s="112"/>
      <c r="Y73" s="11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3"/>
      <c r="AL73" s="4"/>
    </row>
    <row r="74" spans="1:38" ht="25.5" customHeight="1">
      <c r="A74" s="25">
        <v>21</v>
      </c>
      <c r="B74" s="26" t="s">
        <v>61</v>
      </c>
      <c r="C74" s="111">
        <f t="shared" si="39"/>
        <v>6496</v>
      </c>
      <c r="D74" s="112">
        <v>6292</v>
      </c>
      <c r="E74" s="112">
        <v>204</v>
      </c>
      <c r="F74" s="112">
        <v>0</v>
      </c>
      <c r="G74" s="112">
        <v>0</v>
      </c>
      <c r="H74" s="111">
        <f t="shared" ref="H74:H80" si="41">SUM(M74:X74)</f>
        <v>2426</v>
      </c>
      <c r="I74" s="176">
        <f t="shared" ref="I74:I96" si="42">M74+Q74+U74</f>
        <v>2426</v>
      </c>
      <c r="J74" s="176">
        <f t="shared" ref="J74:J96" si="43">N74+R74+V74</f>
        <v>0</v>
      </c>
      <c r="K74" s="176">
        <f t="shared" ref="K74:K96" si="44">O74+S74+W74</f>
        <v>0</v>
      </c>
      <c r="L74" s="176">
        <f t="shared" ref="L74:L96" si="45">P74+T74+X74</f>
        <v>0</v>
      </c>
      <c r="M74" s="112">
        <v>2039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387</v>
      </c>
      <c r="V74" s="112">
        <v>0</v>
      </c>
      <c r="W74" s="112">
        <v>0</v>
      </c>
      <c r="X74" s="112">
        <v>0</v>
      </c>
      <c r="Y74" s="11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3"/>
      <c r="AL74" s="4"/>
    </row>
    <row r="75" spans="1:38" ht="18.75" customHeight="1">
      <c r="A75" s="25">
        <v>22</v>
      </c>
      <c r="B75" s="26" t="s">
        <v>62</v>
      </c>
      <c r="C75" s="111">
        <f t="shared" si="39"/>
        <v>16763</v>
      </c>
      <c r="D75" s="112">
        <v>10863</v>
      </c>
      <c r="E75" s="112">
        <v>798</v>
      </c>
      <c r="F75" s="112">
        <v>0</v>
      </c>
      <c r="G75" s="112">
        <v>5102</v>
      </c>
      <c r="H75" s="111">
        <f t="shared" si="41"/>
        <v>4363</v>
      </c>
      <c r="I75" s="176">
        <f t="shared" si="42"/>
        <v>3729</v>
      </c>
      <c r="J75" s="176">
        <f t="shared" si="43"/>
        <v>192</v>
      </c>
      <c r="K75" s="176">
        <f t="shared" si="44"/>
        <v>140</v>
      </c>
      <c r="L75" s="176">
        <f t="shared" si="45"/>
        <v>302</v>
      </c>
      <c r="M75" s="112">
        <v>3729</v>
      </c>
      <c r="N75" s="112">
        <v>140</v>
      </c>
      <c r="O75" s="112">
        <v>140</v>
      </c>
      <c r="P75" s="112">
        <v>302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52</v>
      </c>
      <c r="W75" s="112">
        <v>0</v>
      </c>
      <c r="X75" s="112">
        <v>0</v>
      </c>
      <c r="Y75" s="11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3"/>
      <c r="AL75" s="4"/>
    </row>
    <row r="76" spans="1:38" ht="18.75" customHeight="1">
      <c r="A76" s="25">
        <v>23</v>
      </c>
      <c r="B76" s="26" t="s">
        <v>63</v>
      </c>
      <c r="C76" s="111">
        <f t="shared" si="39"/>
        <v>18770</v>
      </c>
      <c r="D76" s="112">
        <v>9875</v>
      </c>
      <c r="E76" s="112">
        <v>1452</v>
      </c>
      <c r="F76" s="112"/>
      <c r="G76" s="112">
        <v>7443</v>
      </c>
      <c r="H76" s="111">
        <f t="shared" si="41"/>
        <v>839</v>
      </c>
      <c r="I76" s="176">
        <f t="shared" si="42"/>
        <v>167</v>
      </c>
      <c r="J76" s="176">
        <f t="shared" si="43"/>
        <v>167</v>
      </c>
      <c r="K76" s="176">
        <f t="shared" si="44"/>
        <v>0</v>
      </c>
      <c r="L76" s="176">
        <f t="shared" si="45"/>
        <v>505</v>
      </c>
      <c r="M76" s="112">
        <v>153</v>
      </c>
      <c r="N76" s="112">
        <v>135</v>
      </c>
      <c r="O76" s="112">
        <v>0</v>
      </c>
      <c r="P76" s="112">
        <v>340</v>
      </c>
      <c r="Q76" s="112">
        <v>0</v>
      </c>
      <c r="R76" s="112">
        <v>0</v>
      </c>
      <c r="S76" s="112">
        <v>0</v>
      </c>
      <c r="T76" s="112">
        <v>0</v>
      </c>
      <c r="U76" s="112">
        <v>14</v>
      </c>
      <c r="V76" s="112">
        <v>32</v>
      </c>
      <c r="W76" s="112"/>
      <c r="X76" s="112">
        <v>165</v>
      </c>
      <c r="Y76" s="11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3"/>
      <c r="AL76" s="4"/>
    </row>
    <row r="77" spans="1:38" ht="18.75" customHeight="1">
      <c r="A77" s="138">
        <v>24</v>
      </c>
      <c r="B77" s="62" t="s">
        <v>64</v>
      </c>
      <c r="C77" s="111">
        <f t="shared" si="39"/>
        <v>20191</v>
      </c>
      <c r="D77" s="112">
        <v>10419</v>
      </c>
      <c r="E77" s="112">
        <v>1701</v>
      </c>
      <c r="F77" s="112"/>
      <c r="G77" s="112">
        <v>8071</v>
      </c>
      <c r="H77" s="111">
        <f t="shared" si="41"/>
        <v>1548</v>
      </c>
      <c r="I77" s="176">
        <f t="shared" si="42"/>
        <v>969</v>
      </c>
      <c r="J77" s="176">
        <f t="shared" si="43"/>
        <v>209</v>
      </c>
      <c r="K77" s="176">
        <f t="shared" si="44"/>
        <v>0</v>
      </c>
      <c r="L77" s="176">
        <f t="shared" si="45"/>
        <v>370</v>
      </c>
      <c r="M77" s="112">
        <v>43</v>
      </c>
      <c r="N77" s="112">
        <v>89</v>
      </c>
      <c r="O77" s="112"/>
      <c r="P77" s="112">
        <v>261</v>
      </c>
      <c r="Q77" s="112"/>
      <c r="R77" s="112"/>
      <c r="S77" s="112"/>
      <c r="T77" s="112"/>
      <c r="U77" s="112">
        <v>926</v>
      </c>
      <c r="V77" s="112">
        <v>120</v>
      </c>
      <c r="W77" s="112"/>
      <c r="X77" s="112">
        <v>109</v>
      </c>
      <c r="Y77" s="112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62"/>
      <c r="AL77" s="62"/>
    </row>
    <row r="78" spans="1:38" ht="18.75" customHeight="1">
      <c r="A78" s="25">
        <v>25</v>
      </c>
      <c r="B78" s="26" t="s">
        <v>65</v>
      </c>
      <c r="C78" s="111">
        <f t="shared" si="39"/>
        <v>21684.327757999999</v>
      </c>
      <c r="D78" s="112">
        <v>15704.68</v>
      </c>
      <c r="E78" s="112">
        <v>1008.697758</v>
      </c>
      <c r="F78" s="112"/>
      <c r="G78" s="112">
        <v>4970.95</v>
      </c>
      <c r="H78" s="111">
        <f t="shared" si="41"/>
        <v>5343.2749999999996</v>
      </c>
      <c r="I78" s="176">
        <f t="shared" si="42"/>
        <v>4272.3249999999998</v>
      </c>
      <c r="J78" s="176">
        <f t="shared" si="43"/>
        <v>820.94999999999993</v>
      </c>
      <c r="K78" s="176">
        <f t="shared" si="44"/>
        <v>0</v>
      </c>
      <c r="L78" s="176">
        <f t="shared" si="45"/>
        <v>250</v>
      </c>
      <c r="M78" s="112">
        <f>687.5+3121.405</f>
        <v>3808.9050000000002</v>
      </c>
      <c r="N78" s="112">
        <v>568.29999999999995</v>
      </c>
      <c r="O78" s="112"/>
      <c r="P78" s="112">
        <v>250</v>
      </c>
      <c r="Q78" s="112"/>
      <c r="R78" s="112"/>
      <c r="S78" s="112"/>
      <c r="T78" s="112"/>
      <c r="U78" s="112">
        <f>172.9+64.9+225.62</f>
        <v>463.42</v>
      </c>
      <c r="V78" s="112">
        <v>252.65</v>
      </c>
      <c r="W78" s="112"/>
      <c r="X78" s="112"/>
      <c r="Y78" s="11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3"/>
      <c r="AL78" s="4"/>
    </row>
    <row r="79" spans="1:38" ht="18.75" customHeight="1">
      <c r="A79" s="25">
        <v>26</v>
      </c>
      <c r="B79" s="26" t="s">
        <v>66</v>
      </c>
      <c r="C79" s="111">
        <f t="shared" si="39"/>
        <v>14229</v>
      </c>
      <c r="D79" s="112">
        <v>13207</v>
      </c>
      <c r="E79" s="112">
        <v>1022</v>
      </c>
      <c r="F79" s="112"/>
      <c r="G79" s="112"/>
      <c r="H79" s="111">
        <f t="shared" si="41"/>
        <v>0</v>
      </c>
      <c r="I79" s="176">
        <f t="shared" si="42"/>
        <v>0</v>
      </c>
      <c r="J79" s="176">
        <f t="shared" si="43"/>
        <v>0</v>
      </c>
      <c r="K79" s="176">
        <f t="shared" si="44"/>
        <v>0</v>
      </c>
      <c r="L79" s="176">
        <f t="shared" si="45"/>
        <v>0</v>
      </c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3"/>
      <c r="AL79" s="4"/>
    </row>
    <row r="80" spans="1:38" ht="18.75" customHeight="1">
      <c r="A80" s="68">
        <v>27</v>
      </c>
      <c r="B80" s="69" t="s">
        <v>67</v>
      </c>
      <c r="C80" s="129">
        <f t="shared" si="39"/>
        <v>0</v>
      </c>
      <c r="D80" s="129"/>
      <c r="E80" s="129"/>
      <c r="F80" s="129"/>
      <c r="G80" s="129"/>
      <c r="H80" s="129">
        <f t="shared" si="41"/>
        <v>0</v>
      </c>
      <c r="I80" s="176">
        <f t="shared" si="42"/>
        <v>0</v>
      </c>
      <c r="J80" s="176">
        <f t="shared" si="43"/>
        <v>0</v>
      </c>
      <c r="K80" s="176">
        <f t="shared" si="44"/>
        <v>0</v>
      </c>
      <c r="L80" s="176">
        <f t="shared" si="45"/>
        <v>0</v>
      </c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4"/>
      <c r="AL80" s="175"/>
    </row>
    <row r="81" spans="1:38" ht="18.75" customHeight="1">
      <c r="A81" s="25">
        <v>28</v>
      </c>
      <c r="B81" s="26" t="s">
        <v>68</v>
      </c>
      <c r="C81" s="111">
        <f t="shared" si="39"/>
        <v>20387</v>
      </c>
      <c r="D81" s="65">
        <v>10692</v>
      </c>
      <c r="E81" s="64">
        <v>1527</v>
      </c>
      <c r="F81" s="64"/>
      <c r="G81" s="64">
        <v>8168</v>
      </c>
      <c r="H81" s="63">
        <v>1105</v>
      </c>
      <c r="I81" s="176">
        <f t="shared" si="42"/>
        <v>1105</v>
      </c>
      <c r="J81" s="176">
        <f t="shared" si="43"/>
        <v>0</v>
      </c>
      <c r="K81" s="176">
        <f t="shared" si="44"/>
        <v>0</v>
      </c>
      <c r="L81" s="176">
        <f t="shared" si="45"/>
        <v>0</v>
      </c>
      <c r="M81" s="64"/>
      <c r="N81" s="64"/>
      <c r="O81" s="64"/>
      <c r="P81" s="64"/>
      <c r="Q81" s="64"/>
      <c r="R81" s="64"/>
      <c r="S81" s="64"/>
      <c r="T81" s="64"/>
      <c r="U81" s="64">
        <v>1105</v>
      </c>
      <c r="V81" s="112"/>
      <c r="W81" s="112"/>
      <c r="X81" s="112"/>
      <c r="Y81" s="11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3"/>
      <c r="AL81" s="4"/>
    </row>
    <row r="82" spans="1:38" ht="18.75" customHeight="1">
      <c r="A82" s="25">
        <v>29</v>
      </c>
      <c r="B82" s="26" t="s">
        <v>69</v>
      </c>
      <c r="C82" s="111">
        <f t="shared" si="39"/>
        <v>12275</v>
      </c>
      <c r="D82" s="112">
        <v>8450</v>
      </c>
      <c r="E82" s="112">
        <v>906</v>
      </c>
      <c r="F82" s="112">
        <v>0</v>
      </c>
      <c r="G82" s="112">
        <v>2919</v>
      </c>
      <c r="H82" s="111">
        <f t="shared" ref="H82:H93" si="46">SUM(M82:X82)</f>
        <v>3019</v>
      </c>
      <c r="I82" s="176">
        <f t="shared" si="42"/>
        <v>2539</v>
      </c>
      <c r="J82" s="176">
        <f t="shared" si="43"/>
        <v>300</v>
      </c>
      <c r="K82" s="176">
        <f t="shared" si="44"/>
        <v>0</v>
      </c>
      <c r="L82" s="176">
        <f t="shared" si="45"/>
        <v>180</v>
      </c>
      <c r="M82" s="112">
        <v>2239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300</v>
      </c>
      <c r="V82" s="112">
        <v>300</v>
      </c>
      <c r="W82" s="112">
        <v>0</v>
      </c>
      <c r="X82" s="112">
        <v>180</v>
      </c>
      <c r="Y82" s="11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3"/>
      <c r="AL82" s="4"/>
    </row>
    <row r="83" spans="1:38" ht="18.75" customHeight="1">
      <c r="A83" s="25">
        <v>30</v>
      </c>
      <c r="B83" s="26" t="s">
        <v>70</v>
      </c>
      <c r="C83" s="111">
        <f t="shared" si="39"/>
        <v>20643</v>
      </c>
      <c r="D83" s="112">
        <v>13041</v>
      </c>
      <c r="E83" s="112">
        <v>1483</v>
      </c>
      <c r="F83" s="112">
        <v>0</v>
      </c>
      <c r="G83" s="112">
        <v>6119</v>
      </c>
      <c r="H83" s="111">
        <f t="shared" si="46"/>
        <v>1990</v>
      </c>
      <c r="I83" s="176">
        <f t="shared" si="42"/>
        <v>1000</v>
      </c>
      <c r="J83" s="176">
        <f t="shared" si="43"/>
        <v>885</v>
      </c>
      <c r="K83" s="176">
        <f t="shared" si="44"/>
        <v>0</v>
      </c>
      <c r="L83" s="176">
        <f t="shared" si="45"/>
        <v>105</v>
      </c>
      <c r="M83" s="112">
        <v>1000</v>
      </c>
      <c r="N83" s="112">
        <v>785</v>
      </c>
      <c r="O83" s="112">
        <v>0</v>
      </c>
      <c r="P83" s="112">
        <v>105</v>
      </c>
      <c r="Q83" s="112"/>
      <c r="R83" s="112"/>
      <c r="S83" s="112"/>
      <c r="T83" s="112"/>
      <c r="U83" s="112">
        <v>0</v>
      </c>
      <c r="V83" s="112">
        <v>100</v>
      </c>
      <c r="W83" s="112">
        <v>0</v>
      </c>
      <c r="X83" s="112">
        <v>0</v>
      </c>
      <c r="Y83" s="11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3"/>
      <c r="AL83" s="4"/>
    </row>
    <row r="84" spans="1:38" ht="18.75" customHeight="1">
      <c r="A84" s="25">
        <v>31</v>
      </c>
      <c r="B84" s="26" t="s">
        <v>71</v>
      </c>
      <c r="C84" s="111">
        <f t="shared" si="39"/>
        <v>12048</v>
      </c>
      <c r="D84" s="112">
        <v>8427</v>
      </c>
      <c r="E84" s="112">
        <v>760</v>
      </c>
      <c r="F84" s="112"/>
      <c r="G84" s="112">
        <v>2861</v>
      </c>
      <c r="H84" s="111">
        <f t="shared" si="46"/>
        <v>1663</v>
      </c>
      <c r="I84" s="176">
        <f t="shared" si="42"/>
        <v>1633</v>
      </c>
      <c r="J84" s="176">
        <f t="shared" si="43"/>
        <v>30</v>
      </c>
      <c r="K84" s="176">
        <f t="shared" si="44"/>
        <v>0</v>
      </c>
      <c r="L84" s="176">
        <f t="shared" si="45"/>
        <v>0</v>
      </c>
      <c r="M84" s="112">
        <v>1373</v>
      </c>
      <c r="N84" s="112"/>
      <c r="O84" s="112"/>
      <c r="P84" s="112"/>
      <c r="Q84" s="112"/>
      <c r="R84" s="112"/>
      <c r="S84" s="112"/>
      <c r="T84" s="112"/>
      <c r="U84" s="112">
        <v>260</v>
      </c>
      <c r="V84" s="112">
        <v>30</v>
      </c>
      <c r="W84" s="112"/>
      <c r="X84" s="112"/>
      <c r="Y84" s="11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"/>
      <c r="AL84" s="4"/>
    </row>
    <row r="85" spans="1:38" ht="18.75" customHeight="1">
      <c r="A85" s="25">
        <v>32</v>
      </c>
      <c r="B85" s="26" t="s">
        <v>72</v>
      </c>
      <c r="C85" s="111">
        <f t="shared" si="39"/>
        <v>16199</v>
      </c>
      <c r="D85" s="65">
        <v>10400</v>
      </c>
      <c r="E85" s="64">
        <v>984</v>
      </c>
      <c r="F85" s="64"/>
      <c r="G85" s="64">
        <v>4815</v>
      </c>
      <c r="H85" s="111">
        <f t="shared" si="46"/>
        <v>2909</v>
      </c>
      <c r="I85" s="176">
        <f t="shared" si="42"/>
        <v>2389</v>
      </c>
      <c r="J85" s="176">
        <f t="shared" si="43"/>
        <v>0</v>
      </c>
      <c r="K85" s="176">
        <f t="shared" si="44"/>
        <v>0</v>
      </c>
      <c r="L85" s="176">
        <f t="shared" si="45"/>
        <v>520</v>
      </c>
      <c r="M85" s="65">
        <v>2191</v>
      </c>
      <c r="N85" s="64"/>
      <c r="O85" s="64"/>
      <c r="P85" s="64">
        <v>520</v>
      </c>
      <c r="Q85" s="64"/>
      <c r="R85" s="64"/>
      <c r="S85" s="64"/>
      <c r="T85" s="64"/>
      <c r="U85" s="64">
        <v>198</v>
      </c>
      <c r="V85" s="64"/>
      <c r="W85" s="64"/>
      <c r="X85" s="64"/>
      <c r="Y85" s="64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"/>
      <c r="AL85" s="4"/>
    </row>
    <row r="86" spans="1:38" ht="18.75" customHeight="1">
      <c r="A86" s="25">
        <v>33</v>
      </c>
      <c r="B86" s="26" t="s">
        <v>73</v>
      </c>
      <c r="C86" s="111">
        <f t="shared" si="39"/>
        <v>8746</v>
      </c>
      <c r="D86" s="112">
        <v>7496</v>
      </c>
      <c r="E86" s="112">
        <v>1250</v>
      </c>
      <c r="F86" s="112"/>
      <c r="G86" s="112"/>
      <c r="H86" s="111">
        <f t="shared" si="46"/>
        <v>768</v>
      </c>
      <c r="I86" s="176">
        <f t="shared" si="42"/>
        <v>768</v>
      </c>
      <c r="J86" s="176">
        <f t="shared" si="43"/>
        <v>0</v>
      </c>
      <c r="K86" s="176">
        <f t="shared" si="44"/>
        <v>0</v>
      </c>
      <c r="L86" s="176">
        <f t="shared" si="45"/>
        <v>0</v>
      </c>
      <c r="M86" s="112">
        <v>350</v>
      </c>
      <c r="N86" s="112"/>
      <c r="O86" s="112"/>
      <c r="P86" s="112"/>
      <c r="Q86" s="112"/>
      <c r="R86" s="112"/>
      <c r="S86" s="112"/>
      <c r="T86" s="112"/>
      <c r="U86" s="112">
        <v>418</v>
      </c>
      <c r="V86" s="112"/>
      <c r="W86" s="112"/>
      <c r="X86" s="112"/>
      <c r="Y86" s="11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3"/>
      <c r="AL86" s="4"/>
    </row>
    <row r="87" spans="1:38" ht="18.75" customHeight="1">
      <c r="A87" s="25">
        <v>34</v>
      </c>
      <c r="B87" s="26" t="s">
        <v>74</v>
      </c>
      <c r="C87" s="111">
        <f t="shared" si="39"/>
        <v>10489</v>
      </c>
      <c r="D87" s="112">
        <v>9270</v>
      </c>
      <c r="E87" s="112">
        <v>1219</v>
      </c>
      <c r="F87" s="112">
        <v>0</v>
      </c>
      <c r="G87" s="112"/>
      <c r="H87" s="111">
        <f t="shared" si="46"/>
        <v>3385</v>
      </c>
      <c r="I87" s="176">
        <f t="shared" si="42"/>
        <v>1833</v>
      </c>
      <c r="J87" s="176">
        <f t="shared" si="43"/>
        <v>255</v>
      </c>
      <c r="K87" s="176">
        <f t="shared" si="44"/>
        <v>892</v>
      </c>
      <c r="L87" s="176">
        <f t="shared" si="45"/>
        <v>405</v>
      </c>
      <c r="M87" s="112">
        <v>1733</v>
      </c>
      <c r="N87" s="112"/>
      <c r="O87" s="112">
        <v>892</v>
      </c>
      <c r="P87" s="112">
        <v>250</v>
      </c>
      <c r="Q87" s="112"/>
      <c r="R87" s="112"/>
      <c r="S87" s="112"/>
      <c r="T87" s="112"/>
      <c r="U87" s="112">
        <v>100</v>
      </c>
      <c r="V87" s="112">
        <v>255</v>
      </c>
      <c r="W87" s="112">
        <v>0</v>
      </c>
      <c r="X87" s="112">
        <v>155</v>
      </c>
      <c r="Y87" s="11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3"/>
      <c r="AL87" s="4"/>
    </row>
    <row r="88" spans="1:38" ht="18.75" customHeight="1">
      <c r="A88" s="25">
        <v>35</v>
      </c>
      <c r="B88" s="26" t="s">
        <v>75</v>
      </c>
      <c r="C88" s="111">
        <f t="shared" si="39"/>
        <v>7420</v>
      </c>
      <c r="D88" s="112">
        <v>6980</v>
      </c>
      <c r="E88" s="112">
        <v>440</v>
      </c>
      <c r="F88" s="112"/>
      <c r="G88" s="112"/>
      <c r="H88" s="111">
        <f t="shared" si="46"/>
        <v>105</v>
      </c>
      <c r="I88" s="176">
        <f t="shared" si="42"/>
        <v>105</v>
      </c>
      <c r="J88" s="176">
        <f t="shared" si="43"/>
        <v>0</v>
      </c>
      <c r="K88" s="176">
        <f t="shared" si="44"/>
        <v>0</v>
      </c>
      <c r="L88" s="176">
        <f t="shared" si="45"/>
        <v>0</v>
      </c>
      <c r="M88" s="112">
        <v>105</v>
      </c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3"/>
      <c r="AL88" s="4"/>
    </row>
    <row r="89" spans="1:38" ht="18.75" customHeight="1">
      <c r="A89" s="25">
        <v>36</v>
      </c>
      <c r="B89" s="26" t="s">
        <v>76</v>
      </c>
      <c r="C89" s="111">
        <f t="shared" si="39"/>
        <v>0</v>
      </c>
      <c r="D89" s="112"/>
      <c r="E89" s="112"/>
      <c r="F89" s="112"/>
      <c r="G89" s="112"/>
      <c r="H89" s="111">
        <f t="shared" si="46"/>
        <v>0</v>
      </c>
      <c r="I89" s="176">
        <f t="shared" si="42"/>
        <v>0</v>
      </c>
      <c r="J89" s="176">
        <f t="shared" si="43"/>
        <v>0</v>
      </c>
      <c r="K89" s="176">
        <f t="shared" si="44"/>
        <v>0</v>
      </c>
      <c r="L89" s="176">
        <f t="shared" si="45"/>
        <v>0</v>
      </c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3"/>
      <c r="AL89" s="4"/>
    </row>
    <row r="90" spans="1:38" ht="18.75" customHeight="1">
      <c r="A90" s="25">
        <v>37</v>
      </c>
      <c r="B90" s="26" t="s">
        <v>77</v>
      </c>
      <c r="C90" s="111">
        <f t="shared" si="39"/>
        <v>12320</v>
      </c>
      <c r="D90" s="112">
        <v>7580</v>
      </c>
      <c r="E90" s="112">
        <v>772</v>
      </c>
      <c r="F90" s="112"/>
      <c r="G90" s="112">
        <v>3968</v>
      </c>
      <c r="H90" s="111">
        <f t="shared" si="46"/>
        <v>725</v>
      </c>
      <c r="I90" s="176">
        <f t="shared" si="42"/>
        <v>0</v>
      </c>
      <c r="J90" s="176">
        <f t="shared" si="43"/>
        <v>277</v>
      </c>
      <c r="K90" s="176">
        <f t="shared" si="44"/>
        <v>0</v>
      </c>
      <c r="L90" s="176">
        <f t="shared" si="45"/>
        <v>448</v>
      </c>
      <c r="M90" s="112"/>
      <c r="N90" s="112">
        <v>277</v>
      </c>
      <c r="O90" s="112"/>
      <c r="P90" s="112">
        <v>448</v>
      </c>
      <c r="Q90" s="112"/>
      <c r="R90" s="112"/>
      <c r="S90" s="112"/>
      <c r="T90" s="112"/>
      <c r="U90" s="112"/>
      <c r="V90" s="112"/>
      <c r="W90" s="112"/>
      <c r="X90" s="112"/>
      <c r="Y90" s="11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3"/>
      <c r="AL90" s="4"/>
    </row>
    <row r="91" spans="1:38" ht="18.75" customHeight="1">
      <c r="A91" s="25">
        <v>38</v>
      </c>
      <c r="B91" s="26" t="s">
        <v>78</v>
      </c>
      <c r="C91" s="111">
        <f t="shared" si="39"/>
        <v>0</v>
      </c>
      <c r="D91" s="112"/>
      <c r="E91" s="112"/>
      <c r="F91" s="112"/>
      <c r="G91" s="112"/>
      <c r="H91" s="111">
        <f t="shared" si="46"/>
        <v>0</v>
      </c>
      <c r="I91" s="176">
        <f t="shared" si="42"/>
        <v>0</v>
      </c>
      <c r="J91" s="176">
        <f t="shared" si="43"/>
        <v>0</v>
      </c>
      <c r="K91" s="176">
        <f t="shared" si="44"/>
        <v>0</v>
      </c>
      <c r="L91" s="176">
        <f t="shared" si="45"/>
        <v>0</v>
      </c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3"/>
      <c r="AL91" s="4"/>
    </row>
    <row r="92" spans="1:38" ht="18.75" customHeight="1">
      <c r="A92" s="25">
        <v>39</v>
      </c>
      <c r="B92" s="26" t="s">
        <v>79</v>
      </c>
      <c r="C92" s="111">
        <f t="shared" si="39"/>
        <v>25694</v>
      </c>
      <c r="D92" s="112">
        <v>13239</v>
      </c>
      <c r="E92" s="112">
        <v>2751</v>
      </c>
      <c r="F92" s="112"/>
      <c r="G92" s="112">
        <v>9704</v>
      </c>
      <c r="H92" s="111">
        <f t="shared" si="46"/>
        <v>1066</v>
      </c>
      <c r="I92" s="176">
        <f t="shared" si="42"/>
        <v>400</v>
      </c>
      <c r="J92" s="176">
        <f t="shared" si="43"/>
        <v>666</v>
      </c>
      <c r="K92" s="176">
        <f t="shared" si="44"/>
        <v>0</v>
      </c>
      <c r="L92" s="176">
        <f t="shared" si="45"/>
        <v>0</v>
      </c>
      <c r="M92" s="112">
        <v>400</v>
      </c>
      <c r="N92" s="112">
        <v>666</v>
      </c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3"/>
      <c r="AL92" s="4"/>
    </row>
    <row r="93" spans="1:38" ht="18.75" customHeight="1">
      <c r="A93" s="30">
        <v>40</v>
      </c>
      <c r="B93" s="31" t="s">
        <v>80</v>
      </c>
      <c r="C93" s="140">
        <f t="shared" si="39"/>
        <v>4129</v>
      </c>
      <c r="D93" s="141">
        <v>3345</v>
      </c>
      <c r="E93" s="141">
        <v>784</v>
      </c>
      <c r="F93" s="141"/>
      <c r="G93" s="141"/>
      <c r="H93" s="140">
        <f t="shared" si="46"/>
        <v>944</v>
      </c>
      <c r="I93" s="176">
        <f t="shared" si="42"/>
        <v>944</v>
      </c>
      <c r="J93" s="176">
        <f t="shared" si="43"/>
        <v>0</v>
      </c>
      <c r="K93" s="176">
        <f t="shared" si="44"/>
        <v>0</v>
      </c>
      <c r="L93" s="176">
        <f t="shared" si="45"/>
        <v>0</v>
      </c>
      <c r="M93" s="141">
        <v>944</v>
      </c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3"/>
      <c r="AL93" s="34"/>
    </row>
    <row r="94" spans="1:38" ht="27.75" customHeight="1">
      <c r="A94" s="25">
        <v>41</v>
      </c>
      <c r="B94" s="26" t="s">
        <v>81</v>
      </c>
      <c r="C94" s="111">
        <v>5481</v>
      </c>
      <c r="D94" s="112">
        <v>5481</v>
      </c>
      <c r="E94" s="112"/>
      <c r="F94" s="112"/>
      <c r="G94" s="112"/>
      <c r="H94" s="111">
        <v>365</v>
      </c>
      <c r="I94" s="176">
        <f t="shared" si="42"/>
        <v>363</v>
      </c>
      <c r="J94" s="176">
        <f t="shared" si="43"/>
        <v>0</v>
      </c>
      <c r="K94" s="176">
        <f t="shared" si="44"/>
        <v>0</v>
      </c>
      <c r="L94" s="176">
        <f t="shared" si="45"/>
        <v>0</v>
      </c>
      <c r="M94" s="112">
        <v>363</v>
      </c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35"/>
      <c r="AL94" s="36"/>
    </row>
    <row r="95" spans="1:38" ht="21" customHeight="1">
      <c r="A95" s="25">
        <v>42</v>
      </c>
      <c r="B95" s="26" t="s">
        <v>86</v>
      </c>
      <c r="C95" s="111">
        <f t="shared" ref="C95:C96" si="47">SUM(D95:G95)</f>
        <v>3914</v>
      </c>
      <c r="D95" s="112">
        <v>3914</v>
      </c>
      <c r="E95" s="112"/>
      <c r="F95" s="112"/>
      <c r="G95" s="112"/>
      <c r="H95" s="111">
        <f t="shared" ref="H95:H96" si="48">SUM(M95:X95)</f>
        <v>310178</v>
      </c>
      <c r="I95" s="176">
        <f t="shared" si="42"/>
        <v>310178</v>
      </c>
      <c r="J95" s="176">
        <f t="shared" si="43"/>
        <v>0</v>
      </c>
      <c r="K95" s="176">
        <f t="shared" si="44"/>
        <v>0</v>
      </c>
      <c r="L95" s="176">
        <f t="shared" si="45"/>
        <v>0</v>
      </c>
      <c r="M95" s="112">
        <v>5734</v>
      </c>
      <c r="N95" s="112"/>
      <c r="O95" s="112"/>
      <c r="P95" s="112"/>
      <c r="Q95" s="112"/>
      <c r="R95" s="112"/>
      <c r="S95" s="112"/>
      <c r="T95" s="112"/>
      <c r="U95" s="112">
        <v>304444</v>
      </c>
      <c r="V95" s="112"/>
      <c r="W95" s="112"/>
      <c r="X95" s="112"/>
      <c r="Y95" s="130">
        <v>1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35"/>
      <c r="AL95" s="36"/>
    </row>
    <row r="96" spans="1:38" ht="21" customHeight="1">
      <c r="A96" s="25">
        <v>43</v>
      </c>
      <c r="B96" s="26" t="s">
        <v>82</v>
      </c>
      <c r="C96" s="111">
        <f t="shared" si="47"/>
        <v>5786</v>
      </c>
      <c r="D96" s="112">
        <v>5786</v>
      </c>
      <c r="E96" s="112"/>
      <c r="F96" s="112"/>
      <c r="G96" s="112"/>
      <c r="H96" s="111">
        <f t="shared" si="48"/>
        <v>3386</v>
      </c>
      <c r="I96" s="176">
        <f t="shared" si="42"/>
        <v>3386</v>
      </c>
      <c r="J96" s="176">
        <f t="shared" si="43"/>
        <v>0</v>
      </c>
      <c r="K96" s="176">
        <f t="shared" si="44"/>
        <v>0</v>
      </c>
      <c r="L96" s="176">
        <f t="shared" si="45"/>
        <v>0</v>
      </c>
      <c r="M96" s="112">
        <v>2833</v>
      </c>
      <c r="N96" s="112"/>
      <c r="O96" s="112"/>
      <c r="P96" s="112"/>
      <c r="Q96" s="112"/>
      <c r="R96" s="112"/>
      <c r="S96" s="112"/>
      <c r="T96" s="112"/>
      <c r="U96" s="112">
        <v>553</v>
      </c>
      <c r="V96" s="112"/>
      <c r="W96" s="112"/>
      <c r="X96" s="112"/>
      <c r="Y96" s="130">
        <v>1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35"/>
      <c r="AL96" s="36"/>
    </row>
    <row r="97" spans="1:38" ht="22.5" customHeight="1">
      <c r="A97" s="80" t="s">
        <v>83</v>
      </c>
      <c r="B97" s="81"/>
      <c r="C97" s="131">
        <f t="shared" ref="C97:X97" si="49">C8+C23+C38+C53</f>
        <v>4301177.2887580004</v>
      </c>
      <c r="D97" s="131">
        <f t="shared" si="49"/>
        <v>2663022.3280000002</v>
      </c>
      <c r="E97" s="131">
        <f t="shared" si="49"/>
        <v>1078185.5117580001</v>
      </c>
      <c r="F97" s="131">
        <f t="shared" si="49"/>
        <v>13147</v>
      </c>
      <c r="G97" s="131">
        <f t="shared" si="49"/>
        <v>286287.30599999998</v>
      </c>
      <c r="H97" s="131">
        <f t="shared" si="49"/>
        <v>1727974.7310000001</v>
      </c>
      <c r="I97" s="131">
        <f t="shared" si="49"/>
        <v>1668085.3540000001</v>
      </c>
      <c r="J97" s="131">
        <f t="shared" si="49"/>
        <v>14030.45</v>
      </c>
      <c r="K97" s="131">
        <f t="shared" si="49"/>
        <v>18775.623</v>
      </c>
      <c r="L97" s="131">
        <f t="shared" si="49"/>
        <v>27083.304</v>
      </c>
      <c r="M97" s="131">
        <f t="shared" si="49"/>
        <v>550140.27899999998</v>
      </c>
      <c r="N97" s="131">
        <f t="shared" si="49"/>
        <v>5819.3</v>
      </c>
      <c r="O97" s="131">
        <f t="shared" si="49"/>
        <v>8146.3119999999999</v>
      </c>
      <c r="P97" s="131">
        <f t="shared" si="49"/>
        <v>10422.304</v>
      </c>
      <c r="Q97" s="131">
        <f t="shared" si="49"/>
        <v>294900</v>
      </c>
      <c r="R97" s="131">
        <f t="shared" si="49"/>
        <v>306</v>
      </c>
      <c r="S97" s="131">
        <f t="shared" si="49"/>
        <v>1146</v>
      </c>
      <c r="T97" s="131">
        <f t="shared" si="49"/>
        <v>963</v>
      </c>
      <c r="U97" s="131">
        <f t="shared" si="49"/>
        <v>823045.07499999995</v>
      </c>
      <c r="V97" s="131">
        <f t="shared" si="49"/>
        <v>7905.15</v>
      </c>
      <c r="W97" s="131">
        <f t="shared" si="49"/>
        <v>9483.3109999999997</v>
      </c>
      <c r="X97" s="131">
        <f t="shared" si="49"/>
        <v>15698</v>
      </c>
      <c r="Y97" s="13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35"/>
      <c r="AL97" s="36"/>
    </row>
    <row r="98" spans="1:38" ht="18.75" customHeight="1">
      <c r="A98" s="1"/>
      <c r="B98" s="2"/>
      <c r="C98" s="54"/>
      <c r="D98" s="54"/>
      <c r="E98" s="54"/>
      <c r="F98" s="54"/>
      <c r="G98" s="54"/>
      <c r="H98" s="54"/>
      <c r="I98" s="77"/>
      <c r="J98" s="77"/>
      <c r="K98" s="77"/>
      <c r="L98" s="77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8.75" customHeight="1">
      <c r="A99" s="1"/>
      <c r="B99" s="2"/>
      <c r="C99" s="54"/>
      <c r="D99" s="54"/>
      <c r="E99" s="54"/>
      <c r="F99" s="54"/>
      <c r="G99" s="54"/>
      <c r="H99" s="54"/>
      <c r="I99" s="77"/>
      <c r="J99" s="77"/>
      <c r="K99" s="77"/>
      <c r="L99" s="77"/>
      <c r="M99" s="54"/>
      <c r="N99" s="54"/>
      <c r="O99" s="54"/>
      <c r="P99" s="54"/>
      <c r="Q99" s="133"/>
      <c r="R99" s="134"/>
      <c r="S99" s="54"/>
      <c r="T99" s="54"/>
      <c r="U99" s="54"/>
      <c r="V99" s="54"/>
      <c r="W99" s="54"/>
      <c r="X99" s="54"/>
      <c r="Y99" s="54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8.75" customHeight="1">
      <c r="A100" s="1"/>
      <c r="B100" s="2"/>
      <c r="C100" s="54"/>
      <c r="D100" s="54"/>
      <c r="E100" s="54"/>
      <c r="F100" s="54"/>
      <c r="G100" s="54"/>
      <c r="H100" s="54"/>
      <c r="I100" s="77"/>
      <c r="J100" s="77"/>
      <c r="K100" s="77"/>
      <c r="L100" s="77"/>
      <c r="M100" s="54"/>
      <c r="N100" s="54"/>
      <c r="O100" s="54"/>
      <c r="P100" s="54"/>
      <c r="Q100" s="54"/>
      <c r="R100" s="142"/>
      <c r="S100" s="54"/>
      <c r="T100" s="54"/>
      <c r="U100" s="54"/>
      <c r="V100" s="54"/>
      <c r="W100" s="54"/>
      <c r="X100" s="54"/>
      <c r="Y100" s="54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8.75" customHeight="1">
      <c r="A101" s="1"/>
      <c r="B101" s="2"/>
      <c r="C101" s="54"/>
      <c r="D101" s="54"/>
      <c r="E101" s="54"/>
      <c r="F101" s="54"/>
      <c r="G101" s="54"/>
      <c r="H101" s="54"/>
      <c r="I101" s="77"/>
      <c r="J101" s="77"/>
      <c r="K101" s="77"/>
      <c r="L101" s="77"/>
      <c r="M101" s="54"/>
      <c r="N101" s="54"/>
      <c r="O101" s="54"/>
      <c r="P101" s="54"/>
      <c r="Q101" s="54"/>
      <c r="R101" s="136"/>
      <c r="S101" s="54"/>
      <c r="T101" s="54"/>
      <c r="U101" s="54"/>
      <c r="V101" s="54"/>
      <c r="W101" s="54"/>
      <c r="X101" s="54"/>
      <c r="Y101" s="54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8.75" customHeight="1">
      <c r="A102" s="1"/>
      <c r="B102" s="2"/>
      <c r="C102" s="54"/>
      <c r="D102" s="54"/>
      <c r="E102" s="54"/>
      <c r="F102" s="54"/>
      <c r="G102" s="54"/>
      <c r="H102" s="54"/>
      <c r="I102" s="77"/>
      <c r="J102" s="77"/>
      <c r="K102" s="77"/>
      <c r="L102" s="7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8.75" customHeight="1">
      <c r="A103" s="1"/>
      <c r="B103" s="2"/>
      <c r="C103" s="54"/>
      <c r="D103" s="54"/>
      <c r="E103" s="54"/>
      <c r="F103" s="54"/>
      <c r="G103" s="54"/>
      <c r="H103" s="54"/>
      <c r="I103" s="77"/>
      <c r="J103" s="77"/>
      <c r="K103" s="77"/>
      <c r="L103" s="7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8.75" customHeight="1">
      <c r="A104" s="1"/>
      <c r="B104" s="2"/>
      <c r="C104" s="54"/>
      <c r="D104" s="54"/>
      <c r="E104" s="54"/>
      <c r="F104" s="54"/>
      <c r="G104" s="54"/>
      <c r="H104" s="54"/>
      <c r="I104" s="77"/>
      <c r="J104" s="77"/>
      <c r="K104" s="77"/>
      <c r="L104" s="7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8.75" customHeight="1">
      <c r="A105" s="1"/>
      <c r="B105" s="2"/>
      <c r="C105" s="54"/>
      <c r="D105" s="54"/>
      <c r="E105" s="54"/>
      <c r="F105" s="54"/>
      <c r="G105" s="54"/>
      <c r="H105" s="54"/>
      <c r="I105" s="77"/>
      <c r="J105" s="77"/>
      <c r="K105" s="77"/>
      <c r="L105" s="7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8.75" customHeight="1">
      <c r="A106" s="1"/>
      <c r="B106" s="2"/>
      <c r="C106" s="54"/>
      <c r="D106" s="54"/>
      <c r="E106" s="54"/>
      <c r="F106" s="54"/>
      <c r="G106" s="54"/>
      <c r="H106" s="54"/>
      <c r="I106" s="77"/>
      <c r="J106" s="77"/>
      <c r="K106" s="77"/>
      <c r="L106" s="7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8.75" customHeight="1">
      <c r="A107" s="1"/>
      <c r="B107" s="2"/>
      <c r="C107" s="54"/>
      <c r="D107" s="54"/>
      <c r="E107" s="54"/>
      <c r="F107" s="54"/>
      <c r="G107" s="54"/>
      <c r="H107" s="54"/>
      <c r="I107" s="77"/>
      <c r="J107" s="77"/>
      <c r="K107" s="77"/>
      <c r="L107" s="7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8.75" customHeight="1">
      <c r="A108" s="1"/>
      <c r="B108" s="2"/>
      <c r="C108" s="54"/>
      <c r="D108" s="54"/>
      <c r="E108" s="54"/>
      <c r="F108" s="54"/>
      <c r="G108" s="54"/>
      <c r="H108" s="54"/>
      <c r="I108" s="77"/>
      <c r="J108" s="77"/>
      <c r="K108" s="77"/>
      <c r="L108" s="7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8.75" customHeight="1">
      <c r="A109" s="1"/>
      <c r="B109" s="2"/>
      <c r="C109" s="54"/>
      <c r="D109" s="54"/>
      <c r="E109" s="54"/>
      <c r="F109" s="54"/>
      <c r="G109" s="54"/>
      <c r="H109" s="54"/>
      <c r="I109" s="77"/>
      <c r="J109" s="77"/>
      <c r="K109" s="77"/>
      <c r="L109" s="7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8.75" customHeight="1">
      <c r="A110" s="1"/>
      <c r="B110" s="2"/>
      <c r="C110" s="54"/>
      <c r="D110" s="54"/>
      <c r="E110" s="54"/>
      <c r="F110" s="54"/>
      <c r="G110" s="54"/>
      <c r="H110" s="54"/>
      <c r="I110" s="77"/>
      <c r="J110" s="77"/>
      <c r="K110" s="77"/>
      <c r="L110" s="7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8.75" customHeight="1">
      <c r="A111" s="1"/>
      <c r="B111" s="2"/>
      <c r="C111" s="54"/>
      <c r="D111" s="54"/>
      <c r="E111" s="54"/>
      <c r="F111" s="54"/>
      <c r="G111" s="54"/>
      <c r="H111" s="54"/>
      <c r="I111" s="77"/>
      <c r="J111" s="77"/>
      <c r="K111" s="77"/>
      <c r="L111" s="7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8.75" customHeight="1">
      <c r="A112" s="1"/>
      <c r="B112" s="2"/>
      <c r="C112" s="54"/>
      <c r="D112" s="54"/>
      <c r="E112" s="54"/>
      <c r="F112" s="54"/>
      <c r="G112" s="54"/>
      <c r="H112" s="54"/>
      <c r="I112" s="77"/>
      <c r="J112" s="77"/>
      <c r="K112" s="77"/>
      <c r="L112" s="7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8.75" customHeight="1">
      <c r="A113" s="1"/>
      <c r="B113" s="2"/>
      <c r="C113" s="54"/>
      <c r="D113" s="54"/>
      <c r="E113" s="54"/>
      <c r="F113" s="54"/>
      <c r="G113" s="54"/>
      <c r="H113" s="54"/>
      <c r="I113" s="77"/>
      <c r="J113" s="77"/>
      <c r="K113" s="77"/>
      <c r="L113" s="7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8.75" customHeight="1">
      <c r="A114" s="1"/>
      <c r="B114" s="2"/>
      <c r="C114" s="54"/>
      <c r="D114" s="54"/>
      <c r="E114" s="54"/>
      <c r="F114" s="54"/>
      <c r="G114" s="54"/>
      <c r="H114" s="54"/>
      <c r="I114" s="77"/>
      <c r="J114" s="77"/>
      <c r="K114" s="77"/>
      <c r="L114" s="7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8.75" customHeight="1">
      <c r="A115" s="1"/>
      <c r="B115" s="2"/>
      <c r="C115" s="54"/>
      <c r="D115" s="54"/>
      <c r="E115" s="54"/>
      <c r="F115" s="54"/>
      <c r="G115" s="54"/>
      <c r="H115" s="54"/>
      <c r="I115" s="77"/>
      <c r="J115" s="77"/>
      <c r="K115" s="77"/>
      <c r="L115" s="7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8.75" customHeight="1">
      <c r="A116" s="1"/>
      <c r="B116" s="2"/>
      <c r="C116" s="54"/>
      <c r="D116" s="54"/>
      <c r="E116" s="54"/>
      <c r="F116" s="54"/>
      <c r="G116" s="54"/>
      <c r="H116" s="54"/>
      <c r="I116" s="77"/>
      <c r="J116" s="77"/>
      <c r="K116" s="77"/>
      <c r="L116" s="7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8.75" customHeight="1">
      <c r="A117" s="1"/>
      <c r="B117" s="2"/>
      <c r="C117" s="54"/>
      <c r="D117" s="54"/>
      <c r="E117" s="54"/>
      <c r="F117" s="54"/>
      <c r="G117" s="54"/>
      <c r="H117" s="54"/>
      <c r="I117" s="77"/>
      <c r="J117" s="77"/>
      <c r="K117" s="77"/>
      <c r="L117" s="7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8.75" customHeight="1">
      <c r="A118" s="1"/>
      <c r="B118" s="2"/>
      <c r="C118" s="54"/>
      <c r="D118" s="54"/>
      <c r="E118" s="54"/>
      <c r="F118" s="54"/>
      <c r="G118" s="54"/>
      <c r="H118" s="54"/>
      <c r="I118" s="77"/>
      <c r="J118" s="77"/>
      <c r="K118" s="77"/>
      <c r="L118" s="77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8.75" customHeight="1">
      <c r="A119" s="1"/>
      <c r="B119" s="2"/>
      <c r="C119" s="54"/>
      <c r="D119" s="54"/>
      <c r="E119" s="54"/>
      <c r="F119" s="54"/>
      <c r="G119" s="54"/>
      <c r="H119" s="54"/>
      <c r="I119" s="77"/>
      <c r="J119" s="77"/>
      <c r="K119" s="77"/>
      <c r="L119" s="77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8.75" customHeight="1">
      <c r="A120" s="1"/>
      <c r="B120" s="2"/>
      <c r="C120" s="54"/>
      <c r="D120" s="54"/>
      <c r="E120" s="54"/>
      <c r="F120" s="54"/>
      <c r="G120" s="54"/>
      <c r="H120" s="54"/>
      <c r="I120" s="77"/>
      <c r="J120" s="77"/>
      <c r="K120" s="77"/>
      <c r="L120" s="77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8.75" customHeight="1">
      <c r="A121" s="1"/>
      <c r="B121" s="2"/>
      <c r="C121" s="54"/>
      <c r="D121" s="54"/>
      <c r="E121" s="54"/>
      <c r="F121" s="54"/>
      <c r="G121" s="54"/>
      <c r="H121" s="54"/>
      <c r="I121" s="77"/>
      <c r="J121" s="77"/>
      <c r="K121" s="77"/>
      <c r="L121" s="77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8.75" customHeight="1">
      <c r="A122" s="1"/>
      <c r="B122" s="2"/>
      <c r="C122" s="54"/>
      <c r="D122" s="54"/>
      <c r="E122" s="54"/>
      <c r="F122" s="54"/>
      <c r="G122" s="54"/>
      <c r="H122" s="54"/>
      <c r="I122" s="77"/>
      <c r="J122" s="77"/>
      <c r="K122" s="77"/>
      <c r="L122" s="7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8.75" customHeight="1">
      <c r="A123" s="1"/>
      <c r="B123" s="2"/>
      <c r="C123" s="54"/>
      <c r="D123" s="54"/>
      <c r="E123" s="54"/>
      <c r="F123" s="54"/>
      <c r="G123" s="54"/>
      <c r="H123" s="54"/>
      <c r="I123" s="77"/>
      <c r="J123" s="77"/>
      <c r="K123" s="77"/>
      <c r="L123" s="7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8.75" customHeight="1">
      <c r="A124" s="1"/>
      <c r="B124" s="2"/>
      <c r="C124" s="54"/>
      <c r="D124" s="54"/>
      <c r="E124" s="54"/>
      <c r="F124" s="54"/>
      <c r="G124" s="54"/>
      <c r="H124" s="54"/>
      <c r="I124" s="77"/>
      <c r="J124" s="77"/>
      <c r="K124" s="77"/>
      <c r="L124" s="7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8.75" customHeight="1">
      <c r="A125" s="1"/>
      <c r="B125" s="2"/>
      <c r="C125" s="54"/>
      <c r="D125" s="54"/>
      <c r="E125" s="54"/>
      <c r="F125" s="54"/>
      <c r="G125" s="54"/>
      <c r="H125" s="54"/>
      <c r="I125" s="77"/>
      <c r="J125" s="77"/>
      <c r="K125" s="77"/>
      <c r="L125" s="77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8.75" customHeight="1">
      <c r="A126" s="1"/>
      <c r="B126" s="2"/>
      <c r="C126" s="54"/>
      <c r="D126" s="54"/>
      <c r="E126" s="54"/>
      <c r="F126" s="54"/>
      <c r="G126" s="54"/>
      <c r="H126" s="54"/>
      <c r="I126" s="77"/>
      <c r="J126" s="77"/>
      <c r="K126" s="77"/>
      <c r="L126" s="77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8.75" customHeight="1">
      <c r="A127" s="1"/>
      <c r="B127" s="2"/>
      <c r="C127" s="54"/>
      <c r="D127" s="54"/>
      <c r="E127" s="54"/>
      <c r="F127" s="54"/>
      <c r="G127" s="54"/>
      <c r="H127" s="54"/>
      <c r="I127" s="77"/>
      <c r="J127" s="77"/>
      <c r="K127" s="77"/>
      <c r="L127" s="77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8.75" customHeight="1">
      <c r="A128" s="1"/>
      <c r="B128" s="2"/>
      <c r="C128" s="54"/>
      <c r="D128" s="54"/>
      <c r="E128" s="54"/>
      <c r="F128" s="54"/>
      <c r="G128" s="54"/>
      <c r="H128" s="54"/>
      <c r="I128" s="77"/>
      <c r="J128" s="77"/>
      <c r="K128" s="77"/>
      <c r="L128" s="77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8.75" customHeight="1">
      <c r="A129" s="1"/>
      <c r="B129" s="2"/>
      <c r="C129" s="54"/>
      <c r="D129" s="54"/>
      <c r="E129" s="54"/>
      <c r="F129" s="54"/>
      <c r="G129" s="54"/>
      <c r="H129" s="54"/>
      <c r="I129" s="77"/>
      <c r="J129" s="77"/>
      <c r="K129" s="77"/>
      <c r="L129" s="77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8.75" customHeight="1">
      <c r="A130" s="1"/>
      <c r="B130" s="2"/>
      <c r="C130" s="54"/>
      <c r="D130" s="54"/>
      <c r="E130" s="54"/>
      <c r="F130" s="54"/>
      <c r="G130" s="54"/>
      <c r="H130" s="54"/>
      <c r="I130" s="77"/>
      <c r="J130" s="77"/>
      <c r="K130" s="77"/>
      <c r="L130" s="77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8.75" customHeight="1">
      <c r="A131" s="1"/>
      <c r="B131" s="2"/>
      <c r="C131" s="54"/>
      <c r="D131" s="54"/>
      <c r="E131" s="54"/>
      <c r="F131" s="54"/>
      <c r="G131" s="54"/>
      <c r="H131" s="54"/>
      <c r="I131" s="77"/>
      <c r="J131" s="77"/>
      <c r="K131" s="77"/>
      <c r="L131" s="77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8.75" customHeight="1">
      <c r="A132" s="1"/>
      <c r="B132" s="2"/>
      <c r="C132" s="54"/>
      <c r="D132" s="54"/>
      <c r="E132" s="54"/>
      <c r="F132" s="54"/>
      <c r="G132" s="54"/>
      <c r="H132" s="54"/>
      <c r="I132" s="77"/>
      <c r="J132" s="77"/>
      <c r="K132" s="77"/>
      <c r="L132" s="77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8.75" customHeight="1">
      <c r="A133" s="1"/>
      <c r="B133" s="2"/>
      <c r="C133" s="54"/>
      <c r="D133" s="54"/>
      <c r="E133" s="54"/>
      <c r="F133" s="54"/>
      <c r="G133" s="54"/>
      <c r="H133" s="54"/>
      <c r="I133" s="77"/>
      <c r="J133" s="77"/>
      <c r="K133" s="77"/>
      <c r="L133" s="77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8.75" customHeight="1">
      <c r="A134" s="1"/>
      <c r="B134" s="2"/>
      <c r="C134" s="54"/>
      <c r="D134" s="54"/>
      <c r="E134" s="54"/>
      <c r="F134" s="54"/>
      <c r="G134" s="54"/>
      <c r="H134" s="54"/>
      <c r="I134" s="77"/>
      <c r="J134" s="77"/>
      <c r="K134" s="77"/>
      <c r="L134" s="77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8.75" customHeight="1">
      <c r="A135" s="1"/>
      <c r="B135" s="2"/>
      <c r="C135" s="54"/>
      <c r="D135" s="54"/>
      <c r="E135" s="54"/>
      <c r="F135" s="54"/>
      <c r="G135" s="54"/>
      <c r="H135" s="54"/>
      <c r="I135" s="77"/>
      <c r="J135" s="77"/>
      <c r="K135" s="77"/>
      <c r="L135" s="77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8.75" customHeight="1">
      <c r="A136" s="1"/>
      <c r="B136" s="2"/>
      <c r="C136" s="54"/>
      <c r="D136" s="54"/>
      <c r="E136" s="54"/>
      <c r="F136" s="54"/>
      <c r="G136" s="54"/>
      <c r="H136" s="54"/>
      <c r="I136" s="77"/>
      <c r="J136" s="77"/>
      <c r="K136" s="77"/>
      <c r="L136" s="77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8.75" customHeight="1">
      <c r="A137" s="1"/>
      <c r="B137" s="2"/>
      <c r="C137" s="54"/>
      <c r="D137" s="54"/>
      <c r="E137" s="54"/>
      <c r="F137" s="54"/>
      <c r="G137" s="54"/>
      <c r="H137" s="54"/>
      <c r="I137" s="77"/>
      <c r="J137" s="77"/>
      <c r="K137" s="77"/>
      <c r="L137" s="77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8.75" customHeight="1">
      <c r="A138" s="1"/>
      <c r="B138" s="2"/>
      <c r="C138" s="54"/>
      <c r="D138" s="54"/>
      <c r="E138" s="54"/>
      <c r="F138" s="54"/>
      <c r="G138" s="54"/>
      <c r="H138" s="54"/>
      <c r="I138" s="77"/>
      <c r="J138" s="77"/>
      <c r="K138" s="77"/>
      <c r="L138" s="77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8.75" customHeight="1">
      <c r="A139" s="1"/>
      <c r="B139" s="2"/>
      <c r="C139" s="54"/>
      <c r="D139" s="54"/>
      <c r="E139" s="54"/>
      <c r="F139" s="54"/>
      <c r="G139" s="54"/>
      <c r="H139" s="54"/>
      <c r="I139" s="77"/>
      <c r="J139" s="77"/>
      <c r="K139" s="77"/>
      <c r="L139" s="77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8.75" customHeight="1">
      <c r="A140" s="1"/>
      <c r="B140" s="2"/>
      <c r="C140" s="54"/>
      <c r="D140" s="54"/>
      <c r="E140" s="54"/>
      <c r="F140" s="54"/>
      <c r="G140" s="54"/>
      <c r="H140" s="54"/>
      <c r="I140" s="77"/>
      <c r="J140" s="77"/>
      <c r="K140" s="77"/>
      <c r="L140" s="77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8.75" customHeight="1">
      <c r="A141" s="1"/>
      <c r="B141" s="2"/>
      <c r="C141" s="54"/>
      <c r="D141" s="54"/>
      <c r="E141" s="54"/>
      <c r="F141" s="54"/>
      <c r="G141" s="54"/>
      <c r="H141" s="54"/>
      <c r="I141" s="77"/>
      <c r="J141" s="77"/>
      <c r="K141" s="77"/>
      <c r="L141" s="77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8.75" customHeight="1">
      <c r="A142" s="1"/>
      <c r="B142" s="2"/>
      <c r="C142" s="54"/>
      <c r="D142" s="54"/>
      <c r="E142" s="54"/>
      <c r="F142" s="54"/>
      <c r="G142" s="54"/>
      <c r="H142" s="54"/>
      <c r="I142" s="77"/>
      <c r="J142" s="77"/>
      <c r="K142" s="77"/>
      <c r="L142" s="7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8.75" customHeight="1">
      <c r="A143" s="1"/>
      <c r="B143" s="2"/>
      <c r="C143" s="54"/>
      <c r="D143" s="54"/>
      <c r="E143" s="54"/>
      <c r="F143" s="54"/>
      <c r="G143" s="54"/>
      <c r="H143" s="54"/>
      <c r="I143" s="77"/>
      <c r="J143" s="77"/>
      <c r="K143" s="77"/>
      <c r="L143" s="77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8.75" customHeight="1">
      <c r="A144" s="1"/>
      <c r="B144" s="2"/>
      <c r="C144" s="54"/>
      <c r="D144" s="54"/>
      <c r="E144" s="54"/>
      <c r="F144" s="54"/>
      <c r="G144" s="54"/>
      <c r="H144" s="54"/>
      <c r="I144" s="77"/>
      <c r="J144" s="77"/>
      <c r="K144" s="77"/>
      <c r="L144" s="77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8.75" customHeight="1">
      <c r="A145" s="1"/>
      <c r="B145" s="2"/>
      <c r="C145" s="54"/>
      <c r="D145" s="54"/>
      <c r="E145" s="54"/>
      <c r="F145" s="54"/>
      <c r="G145" s="54"/>
      <c r="H145" s="54"/>
      <c r="I145" s="77"/>
      <c r="J145" s="77"/>
      <c r="K145" s="77"/>
      <c r="L145" s="7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8.75" customHeight="1">
      <c r="A146" s="1"/>
      <c r="B146" s="2"/>
      <c r="C146" s="54"/>
      <c r="D146" s="54"/>
      <c r="E146" s="54"/>
      <c r="F146" s="54"/>
      <c r="G146" s="54"/>
      <c r="H146" s="54"/>
      <c r="I146" s="77"/>
      <c r="J146" s="77"/>
      <c r="K146" s="77"/>
      <c r="L146" s="77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8.75" customHeight="1">
      <c r="A147" s="1"/>
      <c r="B147" s="2"/>
      <c r="C147" s="54"/>
      <c r="D147" s="54"/>
      <c r="E147" s="54"/>
      <c r="F147" s="54"/>
      <c r="G147" s="54"/>
      <c r="H147" s="54"/>
      <c r="I147" s="77"/>
      <c r="J147" s="77"/>
      <c r="K147" s="77"/>
      <c r="L147" s="7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8.75" customHeight="1">
      <c r="A148" s="1"/>
      <c r="B148" s="2"/>
      <c r="C148" s="54"/>
      <c r="D148" s="54"/>
      <c r="E148" s="54"/>
      <c r="F148" s="54"/>
      <c r="G148" s="54"/>
      <c r="H148" s="54"/>
      <c r="I148" s="77"/>
      <c r="J148" s="77"/>
      <c r="K148" s="77"/>
      <c r="L148" s="7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8.75" customHeight="1">
      <c r="A149" s="1"/>
      <c r="B149" s="2"/>
      <c r="C149" s="54"/>
      <c r="D149" s="54"/>
      <c r="E149" s="54"/>
      <c r="F149" s="54"/>
      <c r="G149" s="54"/>
      <c r="H149" s="54"/>
      <c r="I149" s="77"/>
      <c r="J149" s="77"/>
      <c r="K149" s="77"/>
      <c r="L149" s="77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8.75" customHeight="1">
      <c r="A150" s="1"/>
      <c r="B150" s="2"/>
      <c r="C150" s="54"/>
      <c r="D150" s="54"/>
      <c r="E150" s="54"/>
      <c r="F150" s="54"/>
      <c r="G150" s="54"/>
      <c r="H150" s="54"/>
      <c r="I150" s="77"/>
      <c r="J150" s="77"/>
      <c r="K150" s="77"/>
      <c r="L150" s="77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8.75" customHeight="1">
      <c r="A151" s="1"/>
      <c r="B151" s="2"/>
      <c r="C151" s="54"/>
      <c r="D151" s="54"/>
      <c r="E151" s="54"/>
      <c r="F151" s="54"/>
      <c r="G151" s="54"/>
      <c r="H151" s="54"/>
      <c r="I151" s="77"/>
      <c r="J151" s="77"/>
      <c r="K151" s="77"/>
      <c r="L151" s="77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8.75" customHeight="1">
      <c r="A152" s="1"/>
      <c r="B152" s="2"/>
      <c r="C152" s="54"/>
      <c r="D152" s="54"/>
      <c r="E152" s="54"/>
      <c r="F152" s="54"/>
      <c r="G152" s="54"/>
      <c r="H152" s="54"/>
      <c r="I152" s="77"/>
      <c r="J152" s="77"/>
      <c r="K152" s="77"/>
      <c r="L152" s="77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8.75" customHeight="1">
      <c r="A153" s="1"/>
      <c r="B153" s="2"/>
      <c r="C153" s="54"/>
      <c r="D153" s="54"/>
      <c r="E153" s="54"/>
      <c r="F153" s="54"/>
      <c r="G153" s="54"/>
      <c r="H153" s="54"/>
      <c r="I153" s="77"/>
      <c r="J153" s="77"/>
      <c r="K153" s="77"/>
      <c r="L153" s="77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8.75" customHeight="1">
      <c r="A154" s="1"/>
      <c r="B154" s="2"/>
      <c r="C154" s="54"/>
      <c r="D154" s="54"/>
      <c r="E154" s="54"/>
      <c r="F154" s="54"/>
      <c r="G154" s="54"/>
      <c r="H154" s="54"/>
      <c r="I154" s="77"/>
      <c r="J154" s="77"/>
      <c r="K154" s="77"/>
      <c r="L154" s="77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8.75" customHeight="1">
      <c r="A155" s="1"/>
      <c r="B155" s="2"/>
      <c r="C155" s="54"/>
      <c r="D155" s="54"/>
      <c r="E155" s="54"/>
      <c r="F155" s="54"/>
      <c r="G155" s="54"/>
      <c r="H155" s="54"/>
      <c r="I155" s="77"/>
      <c r="J155" s="77"/>
      <c r="K155" s="77"/>
      <c r="L155" s="77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8.75" customHeight="1">
      <c r="A156" s="1"/>
      <c r="B156" s="2"/>
      <c r="C156" s="54"/>
      <c r="D156" s="54"/>
      <c r="E156" s="54"/>
      <c r="F156" s="54"/>
      <c r="G156" s="54"/>
      <c r="H156" s="54"/>
      <c r="I156" s="77"/>
      <c r="J156" s="77"/>
      <c r="K156" s="77"/>
      <c r="L156" s="77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8.75" customHeight="1">
      <c r="A157" s="1"/>
      <c r="B157" s="2"/>
      <c r="C157" s="54"/>
      <c r="D157" s="54"/>
      <c r="E157" s="54"/>
      <c r="F157" s="54"/>
      <c r="G157" s="54"/>
      <c r="H157" s="54"/>
      <c r="I157" s="77"/>
      <c r="J157" s="77"/>
      <c r="K157" s="77"/>
      <c r="L157" s="77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8.75" customHeight="1">
      <c r="A158" s="1"/>
      <c r="B158" s="2"/>
      <c r="C158" s="54"/>
      <c r="D158" s="54"/>
      <c r="E158" s="54"/>
      <c r="F158" s="54"/>
      <c r="G158" s="54"/>
      <c r="H158" s="54"/>
      <c r="I158" s="77"/>
      <c r="J158" s="77"/>
      <c r="K158" s="77"/>
      <c r="L158" s="77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8.75" customHeight="1">
      <c r="A159" s="1"/>
      <c r="B159" s="2"/>
      <c r="C159" s="54"/>
      <c r="D159" s="54"/>
      <c r="E159" s="54"/>
      <c r="F159" s="54"/>
      <c r="G159" s="54"/>
      <c r="H159" s="54"/>
      <c r="I159" s="77"/>
      <c r="J159" s="77"/>
      <c r="K159" s="77"/>
      <c r="L159" s="77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8.75" customHeight="1">
      <c r="A160" s="1"/>
      <c r="B160" s="2"/>
      <c r="C160" s="54"/>
      <c r="D160" s="54"/>
      <c r="E160" s="54"/>
      <c r="F160" s="54"/>
      <c r="G160" s="54"/>
      <c r="H160" s="54"/>
      <c r="I160" s="77"/>
      <c r="J160" s="77"/>
      <c r="K160" s="77"/>
      <c r="L160" s="77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8.75" customHeight="1">
      <c r="A161" s="1"/>
      <c r="B161" s="2"/>
      <c r="C161" s="54"/>
      <c r="D161" s="54"/>
      <c r="E161" s="54"/>
      <c r="F161" s="54"/>
      <c r="G161" s="54"/>
      <c r="H161" s="54"/>
      <c r="I161" s="77"/>
      <c r="J161" s="77"/>
      <c r="K161" s="77"/>
      <c r="L161" s="77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8.75" customHeight="1">
      <c r="A162" s="1"/>
      <c r="B162" s="2"/>
      <c r="C162" s="54"/>
      <c r="D162" s="54"/>
      <c r="E162" s="54"/>
      <c r="F162" s="54"/>
      <c r="G162" s="54"/>
      <c r="H162" s="54"/>
      <c r="I162" s="77"/>
      <c r="J162" s="77"/>
      <c r="K162" s="77"/>
      <c r="L162" s="77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8.75" customHeight="1">
      <c r="A163" s="1"/>
      <c r="B163" s="2"/>
      <c r="C163" s="54"/>
      <c r="D163" s="54"/>
      <c r="E163" s="54"/>
      <c r="F163" s="54"/>
      <c r="G163" s="54"/>
      <c r="H163" s="54"/>
      <c r="I163" s="77"/>
      <c r="J163" s="77"/>
      <c r="K163" s="77"/>
      <c r="L163" s="77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8.75" customHeight="1">
      <c r="A164" s="1"/>
      <c r="B164" s="2"/>
      <c r="C164" s="54"/>
      <c r="D164" s="54"/>
      <c r="E164" s="54"/>
      <c r="F164" s="54"/>
      <c r="G164" s="54"/>
      <c r="H164" s="54"/>
      <c r="I164" s="77"/>
      <c r="J164" s="77"/>
      <c r="K164" s="77"/>
      <c r="L164" s="77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8.75" customHeight="1">
      <c r="A165" s="1"/>
      <c r="B165" s="2"/>
      <c r="C165" s="54"/>
      <c r="D165" s="54"/>
      <c r="E165" s="54"/>
      <c r="F165" s="54"/>
      <c r="G165" s="54"/>
      <c r="H165" s="54"/>
      <c r="I165" s="77"/>
      <c r="J165" s="77"/>
      <c r="K165" s="77"/>
      <c r="L165" s="77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8.75" customHeight="1">
      <c r="A166" s="1"/>
      <c r="B166" s="2"/>
      <c r="C166" s="54"/>
      <c r="D166" s="54"/>
      <c r="E166" s="54"/>
      <c r="F166" s="54"/>
      <c r="G166" s="54"/>
      <c r="H166" s="54"/>
      <c r="I166" s="77"/>
      <c r="J166" s="77"/>
      <c r="K166" s="77"/>
      <c r="L166" s="77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8.75" customHeight="1">
      <c r="A167" s="1"/>
      <c r="B167" s="2"/>
      <c r="C167" s="54"/>
      <c r="D167" s="54"/>
      <c r="E167" s="54"/>
      <c r="F167" s="54"/>
      <c r="G167" s="54"/>
      <c r="H167" s="54"/>
      <c r="I167" s="77"/>
      <c r="J167" s="77"/>
      <c r="K167" s="77"/>
      <c r="L167" s="77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8.75" customHeight="1">
      <c r="A168" s="1"/>
      <c r="B168" s="2"/>
      <c r="C168" s="54"/>
      <c r="D168" s="54"/>
      <c r="E168" s="54"/>
      <c r="F168" s="54"/>
      <c r="G168" s="54"/>
      <c r="H168" s="54"/>
      <c r="I168" s="77"/>
      <c r="J168" s="77"/>
      <c r="K168" s="77"/>
      <c r="L168" s="77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8.75" customHeight="1">
      <c r="A169" s="1"/>
      <c r="B169" s="2"/>
      <c r="C169" s="54"/>
      <c r="D169" s="54"/>
      <c r="E169" s="54"/>
      <c r="F169" s="54"/>
      <c r="G169" s="54"/>
      <c r="H169" s="54"/>
      <c r="I169" s="77"/>
      <c r="J169" s="77"/>
      <c r="K169" s="77"/>
      <c r="L169" s="77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8.75" customHeight="1">
      <c r="A170" s="1"/>
      <c r="B170" s="2"/>
      <c r="C170" s="54"/>
      <c r="D170" s="54"/>
      <c r="E170" s="54"/>
      <c r="F170" s="54"/>
      <c r="G170" s="54"/>
      <c r="H170" s="54"/>
      <c r="I170" s="77"/>
      <c r="J170" s="77"/>
      <c r="K170" s="77"/>
      <c r="L170" s="77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8.75" customHeight="1">
      <c r="A171" s="1"/>
      <c r="B171" s="2"/>
      <c r="C171" s="54"/>
      <c r="D171" s="54"/>
      <c r="E171" s="54"/>
      <c r="F171" s="54"/>
      <c r="G171" s="54"/>
      <c r="H171" s="54"/>
      <c r="I171" s="77"/>
      <c r="J171" s="77"/>
      <c r="K171" s="77"/>
      <c r="L171" s="77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8.75" customHeight="1">
      <c r="A172" s="1"/>
      <c r="B172" s="2"/>
      <c r="C172" s="54"/>
      <c r="D172" s="54"/>
      <c r="E172" s="54"/>
      <c r="F172" s="54"/>
      <c r="G172" s="54"/>
      <c r="H172" s="54"/>
      <c r="I172" s="77"/>
      <c r="J172" s="77"/>
      <c r="K172" s="77"/>
      <c r="L172" s="77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8.75" customHeight="1">
      <c r="A173" s="1"/>
      <c r="B173" s="2"/>
      <c r="C173" s="54"/>
      <c r="D173" s="54"/>
      <c r="E173" s="54"/>
      <c r="F173" s="54"/>
      <c r="G173" s="54"/>
      <c r="H173" s="54"/>
      <c r="I173" s="77"/>
      <c r="J173" s="77"/>
      <c r="K173" s="77"/>
      <c r="L173" s="77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8.75" customHeight="1">
      <c r="A174" s="1"/>
      <c r="B174" s="2"/>
      <c r="C174" s="54"/>
      <c r="D174" s="54"/>
      <c r="E174" s="54"/>
      <c r="F174" s="54"/>
      <c r="G174" s="54"/>
      <c r="H174" s="54"/>
      <c r="I174" s="77"/>
      <c r="J174" s="77"/>
      <c r="K174" s="77"/>
      <c r="L174" s="77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8.75" customHeight="1">
      <c r="A175" s="1"/>
      <c r="B175" s="2"/>
      <c r="C175" s="54"/>
      <c r="D175" s="54"/>
      <c r="E175" s="54"/>
      <c r="F175" s="54"/>
      <c r="G175" s="54"/>
      <c r="H175" s="54"/>
      <c r="I175" s="77"/>
      <c r="J175" s="77"/>
      <c r="K175" s="77"/>
      <c r="L175" s="77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8.75" customHeight="1">
      <c r="A176" s="1"/>
      <c r="B176" s="2"/>
      <c r="C176" s="54"/>
      <c r="D176" s="54"/>
      <c r="E176" s="54"/>
      <c r="F176" s="54"/>
      <c r="G176" s="54"/>
      <c r="H176" s="54"/>
      <c r="I176" s="77"/>
      <c r="J176" s="77"/>
      <c r="K176" s="77"/>
      <c r="L176" s="77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8.75" customHeight="1">
      <c r="A177" s="1"/>
      <c r="B177" s="2"/>
      <c r="C177" s="54"/>
      <c r="D177" s="54"/>
      <c r="E177" s="54"/>
      <c r="F177" s="54"/>
      <c r="G177" s="54"/>
      <c r="H177" s="54"/>
      <c r="I177" s="77"/>
      <c r="J177" s="77"/>
      <c r="K177" s="77"/>
      <c r="L177" s="77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8.75" customHeight="1">
      <c r="A178" s="1"/>
      <c r="B178" s="2"/>
      <c r="C178" s="54"/>
      <c r="D178" s="54"/>
      <c r="E178" s="54"/>
      <c r="F178" s="54"/>
      <c r="G178" s="54"/>
      <c r="H178" s="54"/>
      <c r="I178" s="77"/>
      <c r="J178" s="77"/>
      <c r="K178" s="77"/>
      <c r="L178" s="77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8.75" customHeight="1">
      <c r="A179" s="1"/>
      <c r="B179" s="2"/>
      <c r="C179" s="54"/>
      <c r="D179" s="54"/>
      <c r="E179" s="54"/>
      <c r="F179" s="54"/>
      <c r="G179" s="54"/>
      <c r="H179" s="54"/>
      <c r="I179" s="77"/>
      <c r="J179" s="77"/>
      <c r="K179" s="77"/>
      <c r="L179" s="77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8.75" customHeight="1">
      <c r="A180" s="1"/>
      <c r="B180" s="2"/>
      <c r="C180" s="54"/>
      <c r="D180" s="54"/>
      <c r="E180" s="54"/>
      <c r="F180" s="54"/>
      <c r="G180" s="54"/>
      <c r="H180" s="54"/>
      <c r="I180" s="77"/>
      <c r="J180" s="77"/>
      <c r="K180" s="77"/>
      <c r="L180" s="77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8.75" customHeight="1">
      <c r="A181" s="1"/>
      <c r="B181" s="2"/>
      <c r="C181" s="54"/>
      <c r="D181" s="54"/>
      <c r="E181" s="54"/>
      <c r="F181" s="54"/>
      <c r="G181" s="54"/>
      <c r="H181" s="54"/>
      <c r="I181" s="77"/>
      <c r="J181" s="77"/>
      <c r="K181" s="77"/>
      <c r="L181" s="77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8.75" customHeight="1">
      <c r="A182" s="1"/>
      <c r="B182" s="2"/>
      <c r="C182" s="54"/>
      <c r="D182" s="54"/>
      <c r="E182" s="54"/>
      <c r="F182" s="54"/>
      <c r="G182" s="54"/>
      <c r="H182" s="54"/>
      <c r="I182" s="77"/>
      <c r="J182" s="77"/>
      <c r="K182" s="77"/>
      <c r="L182" s="77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8.75" customHeight="1">
      <c r="A183" s="1"/>
      <c r="B183" s="2"/>
      <c r="C183" s="54"/>
      <c r="D183" s="54"/>
      <c r="E183" s="54"/>
      <c r="F183" s="54"/>
      <c r="G183" s="54"/>
      <c r="H183" s="54"/>
      <c r="I183" s="77"/>
      <c r="J183" s="77"/>
      <c r="K183" s="77"/>
      <c r="L183" s="77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8.75" customHeight="1">
      <c r="A184" s="1"/>
      <c r="B184" s="2"/>
      <c r="C184" s="54"/>
      <c r="D184" s="54"/>
      <c r="E184" s="54"/>
      <c r="F184" s="54"/>
      <c r="G184" s="54"/>
      <c r="H184" s="54"/>
      <c r="I184" s="77"/>
      <c r="J184" s="77"/>
      <c r="K184" s="77"/>
      <c r="L184" s="77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8.75" customHeight="1">
      <c r="A185" s="1"/>
      <c r="B185" s="2"/>
      <c r="C185" s="54"/>
      <c r="D185" s="54"/>
      <c r="E185" s="54"/>
      <c r="F185" s="54"/>
      <c r="G185" s="54"/>
      <c r="H185" s="54"/>
      <c r="I185" s="77"/>
      <c r="J185" s="77"/>
      <c r="K185" s="77"/>
      <c r="L185" s="77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8.75" customHeight="1">
      <c r="A186" s="1"/>
      <c r="B186" s="2"/>
      <c r="C186" s="54"/>
      <c r="D186" s="54"/>
      <c r="E186" s="54"/>
      <c r="F186" s="54"/>
      <c r="G186" s="54"/>
      <c r="H186" s="54"/>
      <c r="I186" s="77"/>
      <c r="J186" s="77"/>
      <c r="K186" s="77"/>
      <c r="L186" s="77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8.75" customHeight="1">
      <c r="A187" s="1"/>
      <c r="B187" s="2"/>
      <c r="C187" s="54"/>
      <c r="D187" s="54"/>
      <c r="E187" s="54"/>
      <c r="F187" s="54"/>
      <c r="G187" s="54"/>
      <c r="H187" s="54"/>
      <c r="I187" s="77"/>
      <c r="J187" s="77"/>
      <c r="K187" s="77"/>
      <c r="L187" s="77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8.75" customHeight="1">
      <c r="A188" s="1"/>
      <c r="B188" s="2"/>
      <c r="C188" s="54"/>
      <c r="D188" s="54"/>
      <c r="E188" s="54"/>
      <c r="F188" s="54"/>
      <c r="G188" s="54"/>
      <c r="H188" s="54"/>
      <c r="I188" s="77"/>
      <c r="J188" s="77"/>
      <c r="K188" s="77"/>
      <c r="L188" s="77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8.75" customHeight="1">
      <c r="A189" s="1"/>
      <c r="B189" s="2"/>
      <c r="C189" s="54"/>
      <c r="D189" s="54"/>
      <c r="E189" s="54"/>
      <c r="F189" s="54"/>
      <c r="G189" s="54"/>
      <c r="H189" s="54"/>
      <c r="I189" s="77"/>
      <c r="J189" s="77"/>
      <c r="K189" s="77"/>
      <c r="L189" s="77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8.75" customHeight="1">
      <c r="A190" s="1"/>
      <c r="B190" s="2"/>
      <c r="C190" s="54"/>
      <c r="D190" s="54"/>
      <c r="E190" s="54"/>
      <c r="F190" s="54"/>
      <c r="G190" s="54"/>
      <c r="H190" s="54"/>
      <c r="I190" s="77"/>
      <c r="J190" s="77"/>
      <c r="K190" s="77"/>
      <c r="L190" s="77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8.75" customHeight="1">
      <c r="A191" s="1"/>
      <c r="B191" s="2"/>
      <c r="C191" s="54"/>
      <c r="D191" s="54"/>
      <c r="E191" s="54"/>
      <c r="F191" s="54"/>
      <c r="G191" s="54"/>
      <c r="H191" s="54"/>
      <c r="I191" s="77"/>
      <c r="J191" s="77"/>
      <c r="K191" s="77"/>
      <c r="L191" s="77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8.75" customHeight="1">
      <c r="A192" s="1"/>
      <c r="B192" s="2"/>
      <c r="C192" s="54"/>
      <c r="D192" s="54"/>
      <c r="E192" s="54"/>
      <c r="F192" s="54"/>
      <c r="G192" s="54"/>
      <c r="H192" s="54"/>
      <c r="I192" s="77"/>
      <c r="J192" s="77"/>
      <c r="K192" s="77"/>
      <c r="L192" s="77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8.75" customHeight="1">
      <c r="A193" s="1"/>
      <c r="B193" s="2"/>
      <c r="C193" s="54"/>
      <c r="D193" s="54"/>
      <c r="E193" s="54"/>
      <c r="F193" s="54"/>
      <c r="G193" s="54"/>
      <c r="H193" s="54"/>
      <c r="I193" s="77"/>
      <c r="J193" s="77"/>
      <c r="K193" s="77"/>
      <c r="L193" s="77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8.75" customHeight="1">
      <c r="A194" s="1"/>
      <c r="B194" s="2"/>
      <c r="C194" s="54"/>
      <c r="D194" s="54"/>
      <c r="E194" s="54"/>
      <c r="F194" s="54"/>
      <c r="G194" s="54"/>
      <c r="H194" s="54"/>
      <c r="I194" s="77"/>
      <c r="J194" s="77"/>
      <c r="K194" s="77"/>
      <c r="L194" s="77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8.75" customHeight="1">
      <c r="A195" s="1"/>
      <c r="B195" s="2"/>
      <c r="C195" s="54"/>
      <c r="D195" s="54"/>
      <c r="E195" s="54"/>
      <c r="F195" s="54"/>
      <c r="G195" s="54"/>
      <c r="H195" s="54"/>
      <c r="I195" s="77"/>
      <c r="J195" s="77"/>
      <c r="K195" s="77"/>
      <c r="L195" s="77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8.75" customHeight="1">
      <c r="A196" s="1"/>
      <c r="B196" s="2"/>
      <c r="C196" s="54"/>
      <c r="D196" s="54"/>
      <c r="E196" s="54"/>
      <c r="F196" s="54"/>
      <c r="G196" s="54"/>
      <c r="H196" s="54"/>
      <c r="I196" s="77"/>
      <c r="J196" s="77"/>
      <c r="K196" s="77"/>
      <c r="L196" s="77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8.75" customHeight="1">
      <c r="A197" s="1"/>
      <c r="B197" s="2"/>
      <c r="C197" s="54"/>
      <c r="D197" s="54"/>
      <c r="E197" s="54"/>
      <c r="F197" s="54"/>
      <c r="G197" s="54"/>
      <c r="H197" s="54"/>
      <c r="I197" s="77"/>
      <c r="J197" s="77"/>
      <c r="K197" s="77"/>
      <c r="L197" s="77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8.75" customHeight="1">
      <c r="A198" s="1"/>
      <c r="B198" s="2"/>
      <c r="C198" s="54"/>
      <c r="D198" s="54"/>
      <c r="E198" s="54"/>
      <c r="F198" s="54"/>
      <c r="G198" s="54"/>
      <c r="H198" s="54"/>
      <c r="I198" s="77"/>
      <c r="J198" s="77"/>
      <c r="K198" s="77"/>
      <c r="L198" s="77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8.75" customHeight="1">
      <c r="A199" s="1"/>
      <c r="B199" s="2"/>
      <c r="C199" s="54"/>
      <c r="D199" s="54"/>
      <c r="E199" s="54"/>
      <c r="F199" s="54"/>
      <c r="G199" s="54"/>
      <c r="H199" s="54"/>
      <c r="I199" s="77"/>
      <c r="J199" s="77"/>
      <c r="K199" s="77"/>
      <c r="L199" s="77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8.75" customHeight="1">
      <c r="A200" s="1"/>
      <c r="B200" s="2"/>
      <c r="C200" s="54"/>
      <c r="D200" s="54"/>
      <c r="E200" s="54"/>
      <c r="F200" s="54"/>
      <c r="G200" s="54"/>
      <c r="H200" s="54"/>
      <c r="I200" s="77"/>
      <c r="J200" s="77"/>
      <c r="K200" s="77"/>
      <c r="L200" s="77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8.75" customHeight="1">
      <c r="A201" s="1"/>
      <c r="B201" s="2"/>
      <c r="C201" s="54"/>
      <c r="D201" s="54"/>
      <c r="E201" s="54"/>
      <c r="F201" s="54"/>
      <c r="G201" s="54"/>
      <c r="H201" s="54"/>
      <c r="I201" s="77"/>
      <c r="J201" s="77"/>
      <c r="K201" s="77"/>
      <c r="L201" s="77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8.75" customHeight="1">
      <c r="A202" s="1"/>
      <c r="B202" s="2"/>
      <c r="C202" s="54"/>
      <c r="D202" s="54"/>
      <c r="E202" s="54"/>
      <c r="F202" s="54"/>
      <c r="G202" s="54"/>
      <c r="H202" s="54"/>
      <c r="I202" s="77"/>
      <c r="J202" s="77"/>
      <c r="K202" s="77"/>
      <c r="L202" s="77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8.75" customHeight="1">
      <c r="A203" s="1"/>
      <c r="B203" s="2"/>
      <c r="C203" s="54"/>
      <c r="D203" s="54"/>
      <c r="E203" s="54"/>
      <c r="F203" s="54"/>
      <c r="G203" s="54"/>
      <c r="H203" s="54"/>
      <c r="I203" s="77"/>
      <c r="J203" s="77"/>
      <c r="K203" s="77"/>
      <c r="L203" s="77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8.75" customHeight="1">
      <c r="A204" s="1"/>
      <c r="B204" s="2"/>
      <c r="C204" s="54"/>
      <c r="D204" s="54"/>
      <c r="E204" s="54"/>
      <c r="F204" s="54"/>
      <c r="G204" s="54"/>
      <c r="H204" s="54"/>
      <c r="I204" s="77"/>
      <c r="J204" s="77"/>
      <c r="K204" s="77"/>
      <c r="L204" s="77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8.75" customHeight="1">
      <c r="A205" s="1"/>
      <c r="B205" s="2"/>
      <c r="C205" s="54"/>
      <c r="D205" s="54"/>
      <c r="E205" s="54"/>
      <c r="F205" s="54"/>
      <c r="G205" s="54"/>
      <c r="H205" s="54"/>
      <c r="I205" s="77"/>
      <c r="J205" s="77"/>
      <c r="K205" s="77"/>
      <c r="L205" s="77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8.75" customHeight="1">
      <c r="A206" s="1"/>
      <c r="B206" s="2"/>
      <c r="C206" s="54"/>
      <c r="D206" s="54"/>
      <c r="E206" s="54"/>
      <c r="F206" s="54"/>
      <c r="G206" s="54"/>
      <c r="H206" s="54"/>
      <c r="I206" s="77"/>
      <c r="J206" s="77"/>
      <c r="K206" s="77"/>
      <c r="L206" s="77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8.75" customHeight="1">
      <c r="A207" s="1"/>
      <c r="B207" s="2"/>
      <c r="C207" s="54"/>
      <c r="D207" s="54"/>
      <c r="E207" s="54"/>
      <c r="F207" s="54"/>
      <c r="G207" s="54"/>
      <c r="H207" s="54"/>
      <c r="I207" s="77"/>
      <c r="J207" s="77"/>
      <c r="K207" s="77"/>
      <c r="L207" s="77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8.75" customHeight="1">
      <c r="A208" s="1"/>
      <c r="B208" s="2"/>
      <c r="C208" s="54"/>
      <c r="D208" s="54"/>
      <c r="E208" s="54"/>
      <c r="F208" s="54"/>
      <c r="G208" s="54"/>
      <c r="H208" s="54"/>
      <c r="I208" s="77"/>
      <c r="J208" s="77"/>
      <c r="K208" s="77"/>
      <c r="L208" s="77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8.75" customHeight="1">
      <c r="A209" s="1"/>
      <c r="B209" s="2"/>
      <c r="C209" s="54"/>
      <c r="D209" s="54"/>
      <c r="E209" s="54"/>
      <c r="F209" s="54"/>
      <c r="G209" s="54"/>
      <c r="H209" s="54"/>
      <c r="I209" s="77"/>
      <c r="J209" s="77"/>
      <c r="K209" s="77"/>
      <c r="L209" s="77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8.75" customHeight="1">
      <c r="A210" s="1"/>
      <c r="B210" s="2"/>
      <c r="C210" s="54"/>
      <c r="D210" s="54"/>
      <c r="E210" s="54"/>
      <c r="F210" s="54"/>
      <c r="G210" s="54"/>
      <c r="H210" s="54"/>
      <c r="I210" s="77"/>
      <c r="J210" s="77"/>
      <c r="K210" s="77"/>
      <c r="L210" s="77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8.75" customHeight="1">
      <c r="A211" s="1"/>
      <c r="B211" s="2"/>
      <c r="C211" s="54"/>
      <c r="D211" s="54"/>
      <c r="E211" s="54"/>
      <c r="F211" s="54"/>
      <c r="G211" s="54"/>
      <c r="H211" s="54"/>
      <c r="I211" s="77"/>
      <c r="J211" s="77"/>
      <c r="K211" s="77"/>
      <c r="L211" s="77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8.75" customHeight="1">
      <c r="A212" s="1"/>
      <c r="B212" s="2"/>
      <c r="C212" s="54"/>
      <c r="D212" s="54"/>
      <c r="E212" s="54"/>
      <c r="F212" s="54"/>
      <c r="G212" s="54"/>
      <c r="H212" s="54"/>
      <c r="I212" s="77"/>
      <c r="J212" s="77"/>
      <c r="K212" s="77"/>
      <c r="L212" s="77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8.75" customHeight="1">
      <c r="A213" s="1"/>
      <c r="B213" s="2"/>
      <c r="C213" s="54"/>
      <c r="D213" s="54"/>
      <c r="E213" s="54"/>
      <c r="F213" s="54"/>
      <c r="G213" s="54"/>
      <c r="H213" s="54"/>
      <c r="I213" s="77"/>
      <c r="J213" s="77"/>
      <c r="K213" s="77"/>
      <c r="L213" s="77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8.75" customHeight="1">
      <c r="A214" s="1"/>
      <c r="B214" s="2"/>
      <c r="C214" s="54"/>
      <c r="D214" s="54"/>
      <c r="E214" s="54"/>
      <c r="F214" s="54"/>
      <c r="G214" s="54"/>
      <c r="H214" s="54"/>
      <c r="I214" s="77"/>
      <c r="J214" s="77"/>
      <c r="K214" s="77"/>
      <c r="L214" s="77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8.75" customHeight="1">
      <c r="A215" s="1"/>
      <c r="B215" s="2"/>
      <c r="C215" s="54"/>
      <c r="D215" s="54"/>
      <c r="E215" s="54"/>
      <c r="F215" s="54"/>
      <c r="G215" s="54"/>
      <c r="H215" s="54"/>
      <c r="I215" s="77"/>
      <c r="J215" s="77"/>
      <c r="K215" s="77"/>
      <c r="L215" s="77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8.75" customHeight="1">
      <c r="A216" s="1"/>
      <c r="B216" s="2"/>
      <c r="C216" s="54"/>
      <c r="D216" s="54"/>
      <c r="E216" s="54"/>
      <c r="F216" s="54"/>
      <c r="G216" s="54"/>
      <c r="H216" s="54"/>
      <c r="I216" s="77"/>
      <c r="J216" s="77"/>
      <c r="K216" s="77"/>
      <c r="L216" s="77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8.75" customHeight="1">
      <c r="A217" s="1"/>
      <c r="B217" s="2"/>
      <c r="C217" s="54"/>
      <c r="D217" s="54"/>
      <c r="E217" s="54"/>
      <c r="F217" s="54"/>
      <c r="G217" s="54"/>
      <c r="H217" s="54"/>
      <c r="I217" s="77"/>
      <c r="J217" s="77"/>
      <c r="K217" s="77"/>
      <c r="L217" s="77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8.75" customHeight="1">
      <c r="A218" s="1"/>
      <c r="B218" s="2"/>
      <c r="C218" s="54"/>
      <c r="D218" s="54"/>
      <c r="E218" s="54"/>
      <c r="F218" s="54"/>
      <c r="G218" s="54"/>
      <c r="H218" s="54"/>
      <c r="I218" s="77"/>
      <c r="J218" s="77"/>
      <c r="K218" s="77"/>
      <c r="L218" s="77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8.75" customHeight="1">
      <c r="A219" s="1"/>
      <c r="B219" s="2"/>
      <c r="C219" s="54"/>
      <c r="D219" s="54"/>
      <c r="E219" s="54"/>
      <c r="F219" s="54"/>
      <c r="G219" s="54"/>
      <c r="H219" s="54"/>
      <c r="I219" s="77"/>
      <c r="J219" s="77"/>
      <c r="K219" s="77"/>
      <c r="L219" s="77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8.75" customHeight="1">
      <c r="A220" s="1"/>
      <c r="B220" s="2"/>
      <c r="C220" s="54"/>
      <c r="D220" s="54"/>
      <c r="E220" s="54"/>
      <c r="F220" s="54"/>
      <c r="G220" s="54"/>
      <c r="H220" s="54"/>
      <c r="I220" s="77"/>
      <c r="J220" s="77"/>
      <c r="K220" s="77"/>
      <c r="L220" s="77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8.75" customHeight="1">
      <c r="A221" s="1"/>
      <c r="B221" s="2"/>
      <c r="C221" s="54"/>
      <c r="D221" s="54"/>
      <c r="E221" s="54"/>
      <c r="F221" s="54"/>
      <c r="G221" s="54"/>
      <c r="H221" s="54"/>
      <c r="I221" s="77"/>
      <c r="J221" s="77"/>
      <c r="K221" s="77"/>
      <c r="L221" s="77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8.75" customHeight="1">
      <c r="A222" s="1"/>
      <c r="B222" s="2"/>
      <c r="C222" s="54"/>
      <c r="D222" s="54"/>
      <c r="E222" s="54"/>
      <c r="F222" s="54"/>
      <c r="G222" s="54"/>
      <c r="H222" s="54"/>
      <c r="I222" s="77"/>
      <c r="J222" s="77"/>
      <c r="K222" s="77"/>
      <c r="L222" s="77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8.75" customHeight="1">
      <c r="A223" s="1"/>
      <c r="B223" s="2"/>
      <c r="C223" s="54"/>
      <c r="D223" s="54"/>
      <c r="E223" s="54"/>
      <c r="F223" s="54"/>
      <c r="G223" s="54"/>
      <c r="H223" s="54"/>
      <c r="I223" s="77"/>
      <c r="J223" s="77"/>
      <c r="K223" s="77"/>
      <c r="L223" s="77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8.75" customHeight="1">
      <c r="A224" s="1"/>
      <c r="B224" s="2"/>
      <c r="C224" s="54"/>
      <c r="D224" s="54"/>
      <c r="E224" s="54"/>
      <c r="F224" s="54"/>
      <c r="G224" s="54"/>
      <c r="H224" s="54"/>
      <c r="I224" s="77"/>
      <c r="J224" s="77"/>
      <c r="K224" s="77"/>
      <c r="L224" s="77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8.75" customHeight="1">
      <c r="A225" s="1"/>
      <c r="B225" s="2"/>
      <c r="C225" s="54"/>
      <c r="D225" s="54"/>
      <c r="E225" s="54"/>
      <c r="F225" s="54"/>
      <c r="G225" s="54"/>
      <c r="H225" s="54"/>
      <c r="I225" s="77"/>
      <c r="J225" s="77"/>
      <c r="K225" s="77"/>
      <c r="L225" s="77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8.75" customHeight="1">
      <c r="A226" s="1"/>
      <c r="B226" s="2"/>
      <c r="C226" s="54"/>
      <c r="D226" s="54"/>
      <c r="E226" s="54"/>
      <c r="F226" s="54"/>
      <c r="G226" s="54"/>
      <c r="H226" s="54"/>
      <c r="I226" s="77"/>
      <c r="J226" s="77"/>
      <c r="K226" s="77"/>
      <c r="L226" s="77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8.75" customHeight="1">
      <c r="A227" s="1"/>
      <c r="B227" s="2"/>
      <c r="C227" s="54"/>
      <c r="D227" s="54"/>
      <c r="E227" s="54"/>
      <c r="F227" s="54"/>
      <c r="G227" s="54"/>
      <c r="H227" s="54"/>
      <c r="I227" s="77"/>
      <c r="J227" s="77"/>
      <c r="K227" s="77"/>
      <c r="L227" s="77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8.75" customHeight="1">
      <c r="A228" s="1"/>
      <c r="B228" s="2"/>
      <c r="C228" s="54"/>
      <c r="D228" s="54"/>
      <c r="E228" s="54"/>
      <c r="F228" s="54"/>
      <c r="G228" s="54"/>
      <c r="H228" s="54"/>
      <c r="I228" s="77"/>
      <c r="J228" s="77"/>
      <c r="K228" s="77"/>
      <c r="L228" s="77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8.75" customHeight="1">
      <c r="A229" s="1"/>
      <c r="B229" s="2"/>
      <c r="C229" s="54"/>
      <c r="D229" s="54"/>
      <c r="E229" s="54"/>
      <c r="F229" s="54"/>
      <c r="G229" s="54"/>
      <c r="H229" s="54"/>
      <c r="I229" s="77"/>
      <c r="J229" s="77"/>
      <c r="K229" s="77"/>
      <c r="L229" s="77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8.75" customHeight="1">
      <c r="A230" s="1"/>
      <c r="B230" s="2"/>
      <c r="C230" s="54"/>
      <c r="D230" s="54"/>
      <c r="E230" s="54"/>
      <c r="F230" s="54"/>
      <c r="G230" s="54"/>
      <c r="H230" s="54"/>
      <c r="I230" s="77"/>
      <c r="J230" s="77"/>
      <c r="K230" s="77"/>
      <c r="L230" s="77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8.75" customHeight="1">
      <c r="A231" s="1"/>
      <c r="B231" s="2"/>
      <c r="C231" s="54"/>
      <c r="D231" s="54"/>
      <c r="E231" s="54"/>
      <c r="F231" s="54"/>
      <c r="G231" s="54"/>
      <c r="H231" s="54"/>
      <c r="I231" s="77"/>
      <c r="J231" s="77"/>
      <c r="K231" s="77"/>
      <c r="L231" s="77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8.75" customHeight="1">
      <c r="A232" s="1"/>
      <c r="B232" s="2"/>
      <c r="C232" s="54"/>
      <c r="D232" s="54"/>
      <c r="E232" s="54"/>
      <c r="F232" s="54"/>
      <c r="G232" s="54"/>
      <c r="H232" s="54"/>
      <c r="I232" s="77"/>
      <c r="J232" s="77"/>
      <c r="K232" s="77"/>
      <c r="L232" s="77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8.75" customHeight="1">
      <c r="A233" s="1"/>
      <c r="B233" s="2"/>
      <c r="C233" s="54"/>
      <c r="D233" s="54"/>
      <c r="E233" s="54"/>
      <c r="F233" s="54"/>
      <c r="G233" s="54"/>
      <c r="H233" s="54"/>
      <c r="I233" s="77"/>
      <c r="J233" s="77"/>
      <c r="K233" s="77"/>
      <c r="L233" s="77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8.75" customHeight="1">
      <c r="A234" s="1"/>
      <c r="B234" s="2"/>
      <c r="C234" s="54"/>
      <c r="D234" s="54"/>
      <c r="E234" s="54"/>
      <c r="F234" s="54"/>
      <c r="G234" s="54"/>
      <c r="H234" s="54"/>
      <c r="I234" s="77"/>
      <c r="J234" s="77"/>
      <c r="K234" s="77"/>
      <c r="L234" s="77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8.75" customHeight="1">
      <c r="A235" s="1"/>
      <c r="B235" s="2"/>
      <c r="C235" s="54"/>
      <c r="D235" s="54"/>
      <c r="E235" s="54"/>
      <c r="F235" s="54"/>
      <c r="G235" s="54"/>
      <c r="H235" s="54"/>
      <c r="I235" s="77"/>
      <c r="J235" s="77"/>
      <c r="K235" s="77"/>
      <c r="L235" s="77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8.75" customHeight="1">
      <c r="A236" s="1"/>
      <c r="B236" s="2"/>
      <c r="C236" s="54"/>
      <c r="D236" s="54"/>
      <c r="E236" s="54"/>
      <c r="F236" s="54"/>
      <c r="G236" s="54"/>
      <c r="H236" s="54"/>
      <c r="I236" s="77"/>
      <c r="J236" s="77"/>
      <c r="K236" s="77"/>
      <c r="L236" s="77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8.75" customHeight="1">
      <c r="A237" s="1"/>
      <c r="B237" s="2"/>
      <c r="C237" s="54"/>
      <c r="D237" s="54"/>
      <c r="E237" s="54"/>
      <c r="F237" s="54"/>
      <c r="G237" s="54"/>
      <c r="H237" s="54"/>
      <c r="I237" s="77"/>
      <c r="J237" s="77"/>
      <c r="K237" s="77"/>
      <c r="L237" s="77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8.75" customHeight="1">
      <c r="A238" s="1"/>
      <c r="B238" s="2"/>
      <c r="C238" s="54"/>
      <c r="D238" s="54"/>
      <c r="E238" s="54"/>
      <c r="F238" s="54"/>
      <c r="G238" s="54"/>
      <c r="H238" s="54"/>
      <c r="I238" s="77"/>
      <c r="J238" s="77"/>
      <c r="K238" s="77"/>
      <c r="L238" s="77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8.75" customHeight="1">
      <c r="A239" s="1"/>
      <c r="B239" s="2"/>
      <c r="C239" s="54"/>
      <c r="D239" s="54"/>
      <c r="E239" s="54"/>
      <c r="F239" s="54"/>
      <c r="G239" s="54"/>
      <c r="H239" s="54"/>
      <c r="I239" s="77"/>
      <c r="J239" s="77"/>
      <c r="K239" s="77"/>
      <c r="L239" s="77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8.75" customHeight="1">
      <c r="A240" s="1"/>
      <c r="B240" s="2"/>
      <c r="C240" s="54"/>
      <c r="D240" s="54"/>
      <c r="E240" s="54"/>
      <c r="F240" s="54"/>
      <c r="G240" s="54"/>
      <c r="H240" s="54"/>
      <c r="I240" s="77"/>
      <c r="J240" s="77"/>
      <c r="K240" s="77"/>
      <c r="L240" s="77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8.75" customHeight="1">
      <c r="A241" s="1"/>
      <c r="B241" s="2"/>
      <c r="C241" s="54"/>
      <c r="D241" s="54"/>
      <c r="E241" s="54"/>
      <c r="F241" s="54"/>
      <c r="G241" s="54"/>
      <c r="H241" s="54"/>
      <c r="I241" s="77"/>
      <c r="J241" s="77"/>
      <c r="K241" s="77"/>
      <c r="L241" s="77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8.75" customHeight="1">
      <c r="A242" s="37"/>
      <c r="B242" s="38"/>
      <c r="C242" s="55"/>
      <c r="D242" s="55"/>
      <c r="E242" s="55"/>
      <c r="F242" s="55"/>
      <c r="G242" s="55"/>
      <c r="H242" s="55"/>
      <c r="I242" s="78"/>
      <c r="J242" s="78"/>
      <c r="K242" s="78"/>
      <c r="L242" s="78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</row>
    <row r="243" spans="1:38" ht="18.75" customHeight="1">
      <c r="A243" s="14"/>
      <c r="B243" s="4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8.75" customHeight="1">
      <c r="A244" s="14"/>
      <c r="B244" s="4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8.75" customHeight="1">
      <c r="A245" s="14"/>
      <c r="B245" s="4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8.75" customHeight="1">
      <c r="A246" s="14"/>
      <c r="B246" s="4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8.75" customHeight="1">
      <c r="A247" s="14"/>
      <c r="B247" s="4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8.75" customHeight="1">
      <c r="A248" s="14"/>
      <c r="B248" s="4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8.75" customHeight="1">
      <c r="A249" s="14"/>
      <c r="B249" s="4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8.75" customHeight="1">
      <c r="A250" s="14"/>
      <c r="B250" s="4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8.75" customHeight="1">
      <c r="A251" s="14"/>
      <c r="B251" s="4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8.75" customHeight="1">
      <c r="A252" s="14"/>
      <c r="B252" s="4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8.75" customHeight="1">
      <c r="A253" s="14"/>
      <c r="B253" s="4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8.75" customHeight="1">
      <c r="A254" s="14"/>
      <c r="B254" s="4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8.75" customHeight="1">
      <c r="A255" s="14"/>
      <c r="B255" s="4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8.75" customHeight="1">
      <c r="A256" s="14"/>
      <c r="B256" s="4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8.75" customHeight="1">
      <c r="A257" s="14"/>
      <c r="B257" s="4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8.75" customHeight="1">
      <c r="A258" s="14"/>
      <c r="B258" s="4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8.75" customHeight="1">
      <c r="A259" s="14"/>
      <c r="B259" s="4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8.75" customHeight="1">
      <c r="A260" s="14"/>
      <c r="B260" s="4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8.75" customHeight="1">
      <c r="A261" s="14"/>
      <c r="B261" s="4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8.75" customHeight="1">
      <c r="A262" s="14"/>
      <c r="B262" s="4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8.75" customHeight="1">
      <c r="A263" s="14"/>
      <c r="B263" s="4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8.75" customHeight="1">
      <c r="A264" s="14"/>
      <c r="B264" s="4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8.75" customHeight="1">
      <c r="A265" s="14"/>
      <c r="B265" s="4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8.75" customHeight="1">
      <c r="A266" s="14"/>
      <c r="B266" s="4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8.75" customHeight="1">
      <c r="A267" s="14"/>
      <c r="B267" s="4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8.75" customHeight="1">
      <c r="A268" s="14"/>
      <c r="B268" s="4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8.75" customHeight="1">
      <c r="A269" s="14"/>
      <c r="B269" s="4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8.75" customHeight="1">
      <c r="A270" s="14"/>
      <c r="B270" s="4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8.75" customHeight="1">
      <c r="A271" s="14"/>
      <c r="B271" s="4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8.75" customHeight="1">
      <c r="A272" s="14"/>
      <c r="B272" s="4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8.75" customHeight="1">
      <c r="A273" s="14"/>
      <c r="B273" s="4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8.75" customHeight="1">
      <c r="A274" s="14"/>
      <c r="B274" s="4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8.75" customHeight="1">
      <c r="A275" s="14"/>
      <c r="B275" s="4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8.75" customHeight="1">
      <c r="A276" s="14"/>
      <c r="B276" s="4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8.75" customHeight="1">
      <c r="A277" s="14"/>
      <c r="B277" s="4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8.75" customHeight="1">
      <c r="A278" s="14"/>
      <c r="B278" s="4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8.75" customHeight="1">
      <c r="A279" s="14"/>
      <c r="B279" s="4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8.75" customHeight="1">
      <c r="A280" s="14"/>
      <c r="B280" s="4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8.75" customHeight="1">
      <c r="A281" s="14"/>
      <c r="B281" s="4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8.75" customHeight="1">
      <c r="A282" s="14"/>
      <c r="B282" s="4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8.75" customHeight="1">
      <c r="A283" s="14"/>
      <c r="B283" s="4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8.75" customHeight="1">
      <c r="A284" s="14"/>
      <c r="B284" s="4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8.75" customHeight="1">
      <c r="A285" s="14"/>
      <c r="B285" s="4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8.75" customHeight="1">
      <c r="A286" s="14"/>
      <c r="B286" s="4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8.75" customHeight="1">
      <c r="A287" s="14"/>
      <c r="B287" s="4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8.75" customHeight="1">
      <c r="A288" s="14"/>
      <c r="B288" s="4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8.75" customHeight="1">
      <c r="A289" s="14"/>
      <c r="B289" s="4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8.75" customHeight="1">
      <c r="A290" s="14"/>
      <c r="B290" s="4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8.75" customHeight="1">
      <c r="A291" s="14"/>
      <c r="B291" s="4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8.75" customHeight="1">
      <c r="A292" s="14"/>
      <c r="B292" s="4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8.75" customHeight="1">
      <c r="A293" s="14"/>
      <c r="B293" s="4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8.75" customHeight="1">
      <c r="A294" s="14"/>
      <c r="B294" s="4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8.75" customHeight="1">
      <c r="A295" s="14"/>
      <c r="B295" s="4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8.75" customHeight="1">
      <c r="A296" s="14"/>
      <c r="B296" s="4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8.75" customHeight="1">
      <c r="A297" s="14"/>
      <c r="B297" s="4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5.75" customHeight="1">
      <c r="A298" s="10"/>
      <c r="B298" s="10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ht="15.75" customHeight="1">
      <c r="A299" s="10"/>
      <c r="B299" s="10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15.75" customHeight="1">
      <c r="A300" s="10"/>
      <c r="B300" s="10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ht="15.75" customHeight="1">
      <c r="A301" s="10"/>
      <c r="B301" s="10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15.75" customHeight="1">
      <c r="A302" s="10"/>
      <c r="B302" s="10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ht="15.75" customHeight="1">
      <c r="A303" s="10"/>
      <c r="B303" s="10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15.75" customHeight="1">
      <c r="A304" s="10"/>
      <c r="B304" s="10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ht="15.75" customHeight="1">
      <c r="A305" s="10"/>
      <c r="B305" s="10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15.75" customHeight="1">
      <c r="A306" s="10"/>
      <c r="B306" s="10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ht="15.75" customHeight="1">
      <c r="A307" s="10"/>
      <c r="B307" s="10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15.75" customHeight="1">
      <c r="A308" s="10"/>
      <c r="B308" s="10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ht="15.75" customHeight="1">
      <c r="A309" s="10"/>
      <c r="B309" s="10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15.75" customHeight="1">
      <c r="A310" s="10"/>
      <c r="B310" s="10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5.75" customHeight="1">
      <c r="A311" s="10"/>
      <c r="B311" s="10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15.75" customHeight="1">
      <c r="A312" s="10"/>
      <c r="B312" s="10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ht="15.75" customHeight="1">
      <c r="A313" s="10"/>
      <c r="B313" s="10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15.75" customHeight="1">
      <c r="A314" s="10"/>
      <c r="B314" s="10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ht="15.75" customHeight="1">
      <c r="A315" s="10"/>
      <c r="B315" s="10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15.75" customHeight="1">
      <c r="A316" s="10"/>
      <c r="B316" s="10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ht="15.75" customHeight="1">
      <c r="A317" s="10"/>
      <c r="B317" s="10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15.75" customHeight="1">
      <c r="A318" s="10"/>
      <c r="B318" s="10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ht="15.75" customHeight="1">
      <c r="A319" s="10"/>
      <c r="B319" s="10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15.75" customHeight="1">
      <c r="A320" s="10"/>
      <c r="B320" s="10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5.75" customHeight="1">
      <c r="A321" s="10"/>
      <c r="B321" s="10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ht="15.75" customHeight="1">
      <c r="A322" s="10"/>
      <c r="B322" s="10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5.75" customHeight="1">
      <c r="A323" s="10"/>
      <c r="B323" s="10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ht="15.75" customHeight="1">
      <c r="A324" s="10"/>
      <c r="B324" s="10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ht="15.75" customHeight="1">
      <c r="A325" s="10"/>
      <c r="B325" s="10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ht="15.75" customHeight="1">
      <c r="A326" s="10"/>
      <c r="B326" s="10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15.75" customHeight="1">
      <c r="A327" s="10"/>
      <c r="B327" s="10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ht="15.75" customHeight="1">
      <c r="A328" s="10"/>
      <c r="B328" s="10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15.75" customHeight="1">
      <c r="A329" s="10"/>
      <c r="B329" s="10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ht="15.75" customHeight="1">
      <c r="A330" s="10"/>
      <c r="B330" s="10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15.75" customHeight="1">
      <c r="A331" s="10"/>
      <c r="B331" s="10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ht="15.75" customHeight="1">
      <c r="A332" s="10"/>
      <c r="B332" s="10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15.75" customHeight="1">
      <c r="A333" s="10"/>
      <c r="B333" s="10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ht="15.75" customHeight="1">
      <c r="A334" s="10"/>
      <c r="B334" s="10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15.75" customHeight="1">
      <c r="A335" s="10"/>
      <c r="B335" s="10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ht="15.75" customHeight="1">
      <c r="A336" s="10"/>
      <c r="B336" s="10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ht="15.75" customHeight="1">
      <c r="A337" s="10"/>
      <c r="B337" s="10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ht="15.75" customHeight="1">
      <c r="A338" s="10"/>
      <c r="B338" s="10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ht="15.75" customHeight="1">
      <c r="A339" s="10"/>
      <c r="B339" s="10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ht="15.75" customHeight="1">
      <c r="A340" s="10"/>
      <c r="B340" s="10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ht="15.75" customHeight="1">
      <c r="A341" s="10"/>
      <c r="B341" s="10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ht="15.75" customHeight="1">
      <c r="A342" s="10"/>
      <c r="B342" s="10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ht="15.75" customHeight="1">
      <c r="A343" s="10"/>
      <c r="B343" s="10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ht="15.75" customHeight="1">
      <c r="A344" s="10"/>
      <c r="B344" s="10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15.75" customHeight="1">
      <c r="A345" s="10"/>
      <c r="B345" s="10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ht="15.75" customHeight="1">
      <c r="A346" s="10"/>
      <c r="B346" s="10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15.75" customHeight="1">
      <c r="A347" s="10"/>
      <c r="B347" s="10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ht="15.75" customHeight="1">
      <c r="A348" s="10"/>
      <c r="B348" s="10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15.75" customHeight="1">
      <c r="A349" s="10"/>
      <c r="B349" s="10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ht="15.75" customHeight="1">
      <c r="A350" s="10"/>
      <c r="B350" s="10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ht="15.75" customHeight="1">
      <c r="A351" s="10"/>
      <c r="B351" s="10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15.75" customHeight="1">
      <c r="A352" s="10"/>
      <c r="B352" s="10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5.75" customHeight="1">
      <c r="A353" s="10"/>
      <c r="B353" s="10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ht="15.75" customHeight="1">
      <c r="A354" s="10"/>
      <c r="B354" s="10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5.75" customHeight="1">
      <c r="A355" s="10"/>
      <c r="B355" s="10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ht="15.75" customHeight="1">
      <c r="A356" s="10"/>
      <c r="B356" s="10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ht="15.75" customHeight="1">
      <c r="A357" s="10"/>
      <c r="B357" s="10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ht="15.75" customHeight="1">
      <c r="A358" s="10"/>
      <c r="B358" s="10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15.75" customHeight="1">
      <c r="A359" s="10"/>
      <c r="B359" s="10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ht="15.75" customHeight="1">
      <c r="A360" s="10"/>
      <c r="B360" s="10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15.75" customHeight="1">
      <c r="A361" s="10"/>
      <c r="B361" s="10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ht="15.75" customHeight="1">
      <c r="A362" s="10"/>
      <c r="B362" s="10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15.75" customHeight="1">
      <c r="A363" s="10"/>
      <c r="B363" s="10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ht="15.75" customHeight="1">
      <c r="A364" s="10"/>
      <c r="B364" s="10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15.75" customHeight="1">
      <c r="A365" s="10"/>
      <c r="B365" s="10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ht="15.75" customHeight="1">
      <c r="A366" s="10"/>
      <c r="B366" s="10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15.75" customHeight="1">
      <c r="A367" s="10"/>
      <c r="B367" s="10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ht="15.75" customHeight="1">
      <c r="A368" s="10"/>
      <c r="B368" s="10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15.75" customHeight="1">
      <c r="A369" s="10"/>
      <c r="B369" s="10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ht="15.75" customHeight="1">
      <c r="A370" s="10"/>
      <c r="B370" s="10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15.75" customHeight="1">
      <c r="A371" s="10"/>
      <c r="B371" s="10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ht="15.75" customHeight="1">
      <c r="A372" s="10"/>
      <c r="B372" s="10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15.75" customHeight="1">
      <c r="A373" s="10"/>
      <c r="B373" s="10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ht="15.75" customHeight="1">
      <c r="A374" s="10"/>
      <c r="B374" s="10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15.75" customHeight="1">
      <c r="A375" s="10"/>
      <c r="B375" s="10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ht="15.75" customHeight="1">
      <c r="A376" s="10"/>
      <c r="B376" s="10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15.75" customHeight="1">
      <c r="A377" s="10"/>
      <c r="B377" s="10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ht="15.75" customHeight="1">
      <c r="A378" s="10"/>
      <c r="B378" s="10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15.75" customHeight="1">
      <c r="A379" s="10"/>
      <c r="B379" s="10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ht="15.75" customHeight="1">
      <c r="A380" s="10"/>
      <c r="B380" s="10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15.75" customHeight="1">
      <c r="A381" s="10"/>
      <c r="B381" s="10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5.75" customHeight="1">
      <c r="A382" s="10"/>
      <c r="B382" s="10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ht="15.75" customHeight="1">
      <c r="A383" s="10"/>
      <c r="B383" s="10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5.75" customHeight="1">
      <c r="A384" s="10"/>
      <c r="B384" s="10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ht="15.75" customHeight="1">
      <c r="A385" s="10"/>
      <c r="B385" s="10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ht="15.75" customHeight="1">
      <c r="A386" s="10"/>
      <c r="B386" s="10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ht="15.75" customHeight="1">
      <c r="A387" s="10"/>
      <c r="B387" s="10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15.75" customHeight="1">
      <c r="A388" s="10"/>
      <c r="B388" s="10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ht="15.75" customHeight="1">
      <c r="A389" s="10"/>
      <c r="B389" s="10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15.75" customHeight="1">
      <c r="A390" s="10"/>
      <c r="B390" s="10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ht="15.75" customHeight="1">
      <c r="A391" s="10"/>
      <c r="B391" s="10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15.75" customHeight="1">
      <c r="A392" s="10"/>
      <c r="B392" s="10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ht="15.75" customHeight="1">
      <c r="A393" s="10"/>
      <c r="B393" s="10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15.75" customHeight="1">
      <c r="A394" s="10"/>
      <c r="B394" s="10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ht="15.75" customHeight="1">
      <c r="A395" s="10"/>
      <c r="B395" s="10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15.75" customHeight="1">
      <c r="A396" s="10"/>
      <c r="B396" s="10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ht="15.75" customHeight="1">
      <c r="A397" s="10"/>
      <c r="B397" s="10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15.75" customHeight="1">
      <c r="A398" s="10"/>
      <c r="B398" s="10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ht="15.75" customHeight="1">
      <c r="A399" s="10"/>
      <c r="B399" s="10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15.75" customHeight="1">
      <c r="A400" s="10"/>
      <c r="B400" s="10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ht="15.75" customHeight="1">
      <c r="A401" s="10"/>
      <c r="B401" s="10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ht="15.75" customHeight="1">
      <c r="A402" s="10"/>
      <c r="B402" s="10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15.75" customHeight="1">
      <c r="A403" s="10"/>
      <c r="B403" s="10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5.75" customHeight="1">
      <c r="A404" s="10"/>
      <c r="B404" s="10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ht="15.75" customHeight="1">
      <c r="A405" s="10"/>
      <c r="B405" s="10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5.75" customHeight="1">
      <c r="A406" s="10"/>
      <c r="B406" s="10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ht="15.75" customHeight="1">
      <c r="A407" s="10"/>
      <c r="B407" s="10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ht="15.75" customHeight="1">
      <c r="A408" s="10"/>
      <c r="B408" s="10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5.75" customHeight="1">
      <c r="A409" s="10"/>
      <c r="B409" s="10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ht="15.75" customHeight="1">
      <c r="A410" s="10"/>
      <c r="B410" s="10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ht="15.75" customHeight="1">
      <c r="A411" s="10"/>
      <c r="B411" s="10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ht="15.75" customHeight="1">
      <c r="A412" s="10"/>
      <c r="B412" s="10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ht="15.75" customHeight="1">
      <c r="A413" s="10"/>
      <c r="B413" s="10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ht="15.75" customHeight="1">
      <c r="A414" s="10"/>
      <c r="B414" s="10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ht="15.75" customHeight="1">
      <c r="A415" s="10"/>
      <c r="B415" s="10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ht="15.75" customHeight="1">
      <c r="A416" s="10"/>
      <c r="B416" s="10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ht="15.75" customHeight="1">
      <c r="A417" s="10"/>
      <c r="B417" s="10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ht="15.75" customHeight="1">
      <c r="A418" s="10"/>
      <c r="B418" s="10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ht="15.75" customHeight="1">
      <c r="A419" s="10"/>
      <c r="B419" s="10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ht="15.75" customHeight="1">
      <c r="A420" s="10"/>
      <c r="B420" s="10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ht="15.75" customHeight="1">
      <c r="A421" s="10"/>
      <c r="B421" s="10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ht="15.75" customHeight="1">
      <c r="A422" s="10"/>
      <c r="B422" s="10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5.75" customHeight="1">
      <c r="A423" s="10"/>
      <c r="B423" s="10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</row>
    <row r="424" spans="1:38" ht="15.75" customHeight="1">
      <c r="A424" s="10"/>
      <c r="B424" s="10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</row>
    <row r="425" spans="1:38" ht="15.75" customHeight="1">
      <c r="A425" s="10"/>
      <c r="B425" s="10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</row>
    <row r="426" spans="1:38" ht="15.75" customHeight="1">
      <c r="A426" s="10"/>
      <c r="B426" s="10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</row>
    <row r="427" spans="1:38" ht="15.75" customHeight="1">
      <c r="A427" s="10"/>
      <c r="B427" s="10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</row>
    <row r="428" spans="1:38" ht="15.75" customHeight="1">
      <c r="A428" s="10"/>
      <c r="B428" s="10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</row>
    <row r="429" spans="1:38" ht="15.75" customHeight="1">
      <c r="A429" s="10"/>
      <c r="B429" s="10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</row>
    <row r="430" spans="1:38" ht="15.75" customHeight="1">
      <c r="A430" s="10"/>
      <c r="B430" s="10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</row>
    <row r="431" spans="1:38" ht="15.75" customHeight="1">
      <c r="A431" s="10"/>
      <c r="B431" s="10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</row>
    <row r="432" spans="1:38" ht="15.75" customHeight="1">
      <c r="A432" s="10"/>
      <c r="B432" s="10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</row>
    <row r="433" spans="1:38" ht="15.75" customHeight="1">
      <c r="A433" s="10"/>
      <c r="B433" s="10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</row>
    <row r="434" spans="1:38" ht="15.75" customHeight="1">
      <c r="A434" s="10"/>
      <c r="B434" s="10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</row>
    <row r="435" spans="1:38" ht="15.75" customHeight="1">
      <c r="A435" s="10"/>
      <c r="B435" s="10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</row>
    <row r="436" spans="1:38" ht="15.75" customHeight="1">
      <c r="A436" s="10"/>
      <c r="B436" s="10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</row>
    <row r="437" spans="1:38" ht="15.75" customHeight="1">
      <c r="A437" s="10"/>
      <c r="B437" s="10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</row>
    <row r="438" spans="1:38" ht="15.75" customHeight="1">
      <c r="A438" s="10"/>
      <c r="B438" s="10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</row>
    <row r="439" spans="1:38" ht="15.75" customHeight="1">
      <c r="A439" s="10"/>
      <c r="B439" s="10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</row>
    <row r="440" spans="1:38" ht="15.75" customHeight="1">
      <c r="A440" s="10"/>
      <c r="B440" s="10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</row>
    <row r="441" spans="1:38" ht="15.75" customHeight="1">
      <c r="A441" s="10"/>
      <c r="B441" s="10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</row>
    <row r="442" spans="1:38" ht="15.75" customHeight="1">
      <c r="A442" s="10"/>
      <c r="B442" s="10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</row>
    <row r="443" spans="1:38" ht="15.75" customHeight="1">
      <c r="A443" s="10"/>
      <c r="B443" s="10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</row>
    <row r="444" spans="1:38" ht="15.75" customHeight="1">
      <c r="A444" s="10"/>
      <c r="B444" s="10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</row>
    <row r="445" spans="1:38" ht="15.75" customHeight="1">
      <c r="A445" s="10"/>
      <c r="B445" s="10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</row>
    <row r="446" spans="1:38" ht="15.75" customHeight="1">
      <c r="A446" s="10"/>
      <c r="B446" s="10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</row>
    <row r="447" spans="1:38" ht="15.75" customHeight="1">
      <c r="A447" s="10"/>
      <c r="B447" s="10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</row>
    <row r="448" spans="1:38" ht="15.75" customHeight="1">
      <c r="A448" s="10"/>
      <c r="B448" s="10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</row>
    <row r="449" spans="1:38" ht="15.75" customHeight="1">
      <c r="A449" s="10"/>
      <c r="B449" s="10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</row>
    <row r="450" spans="1:38" ht="15.75" customHeight="1">
      <c r="A450" s="10"/>
      <c r="B450" s="10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</row>
    <row r="451" spans="1:38" ht="15.75" customHeight="1">
      <c r="A451" s="10"/>
      <c r="B451" s="10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</row>
    <row r="452" spans="1:38" ht="15.75" customHeight="1">
      <c r="A452" s="10"/>
      <c r="B452" s="10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</row>
    <row r="453" spans="1:38" ht="15.75" customHeight="1">
      <c r="A453" s="10"/>
      <c r="B453" s="10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</row>
    <row r="454" spans="1:38" ht="15.75" customHeight="1">
      <c r="A454" s="10"/>
      <c r="B454" s="10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</row>
    <row r="455" spans="1:38" ht="15.75" customHeight="1">
      <c r="A455" s="10"/>
      <c r="B455" s="10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</row>
    <row r="456" spans="1:38" ht="15.75" customHeight="1">
      <c r="A456" s="10"/>
      <c r="B456" s="10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</row>
    <row r="457" spans="1:38" ht="15.75" customHeight="1">
      <c r="A457" s="10"/>
      <c r="B457" s="10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</row>
    <row r="458" spans="1:38" ht="15.75" customHeight="1">
      <c r="A458" s="10"/>
      <c r="B458" s="10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</row>
    <row r="459" spans="1:38" ht="15.75" customHeight="1">
      <c r="A459" s="10"/>
      <c r="B459" s="10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</row>
    <row r="460" spans="1:38" ht="15.75" customHeight="1">
      <c r="A460" s="10"/>
      <c r="B460" s="10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</row>
    <row r="461" spans="1:38" ht="15.75" customHeight="1">
      <c r="A461" s="10"/>
      <c r="B461" s="10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</row>
    <row r="462" spans="1:38" ht="15.75" customHeight="1">
      <c r="A462" s="10"/>
      <c r="B462" s="10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</row>
    <row r="463" spans="1:38" ht="15.75" customHeight="1">
      <c r="A463" s="10"/>
      <c r="B463" s="10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</row>
    <row r="464" spans="1:38" ht="15.75" customHeight="1">
      <c r="A464" s="10"/>
      <c r="B464" s="10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</row>
    <row r="465" spans="1:38" ht="15.75" customHeight="1">
      <c r="A465" s="10"/>
      <c r="B465" s="10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</row>
    <row r="466" spans="1:38" ht="15.75" customHeight="1">
      <c r="A466" s="10"/>
      <c r="B466" s="10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</row>
    <row r="467" spans="1:38" ht="15.75" customHeight="1">
      <c r="A467" s="10"/>
      <c r="B467" s="10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</row>
    <row r="468" spans="1:38" ht="15.75" customHeight="1">
      <c r="A468" s="10"/>
      <c r="B468" s="10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</row>
    <row r="469" spans="1:38" ht="15.75" customHeight="1">
      <c r="A469" s="10"/>
      <c r="B469" s="10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</row>
    <row r="470" spans="1:38" ht="15.75" customHeight="1">
      <c r="A470" s="10"/>
      <c r="B470" s="10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</row>
    <row r="471" spans="1:38" ht="15.75" customHeight="1">
      <c r="A471" s="10"/>
      <c r="B471" s="10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</row>
    <row r="472" spans="1:38" ht="15.75" customHeight="1">
      <c r="A472" s="10"/>
      <c r="B472" s="10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</row>
    <row r="473" spans="1:38" ht="15.75" customHeight="1">
      <c r="A473" s="10"/>
      <c r="B473" s="10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</row>
    <row r="474" spans="1:38" ht="15.75" customHeight="1">
      <c r="A474" s="10"/>
      <c r="B474" s="10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</row>
    <row r="475" spans="1:38" ht="15.75" customHeight="1">
      <c r="A475" s="10"/>
      <c r="B475" s="10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</row>
    <row r="476" spans="1:38" ht="15.75" customHeight="1">
      <c r="A476" s="10"/>
      <c r="B476" s="10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</row>
    <row r="477" spans="1:38" ht="15.75" customHeight="1">
      <c r="A477" s="10"/>
      <c r="B477" s="10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</row>
    <row r="478" spans="1:38" ht="15.75" customHeight="1">
      <c r="A478" s="10"/>
      <c r="B478" s="10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</row>
    <row r="479" spans="1:38" ht="15.75" customHeight="1">
      <c r="A479" s="10"/>
      <c r="B479" s="10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</row>
    <row r="480" spans="1:38" ht="15.75" customHeight="1">
      <c r="A480" s="10"/>
      <c r="B480" s="10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</row>
    <row r="481" spans="1:38" ht="15.75" customHeight="1">
      <c r="A481" s="10"/>
      <c r="B481" s="10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</row>
    <row r="482" spans="1:38" ht="15.75" customHeight="1">
      <c r="A482" s="10"/>
      <c r="B482" s="10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</row>
    <row r="483" spans="1:38" ht="15.75" customHeight="1">
      <c r="A483" s="10"/>
      <c r="B483" s="10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</row>
    <row r="484" spans="1:38" ht="15.75" customHeight="1">
      <c r="A484" s="10"/>
      <c r="B484" s="10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</row>
    <row r="485" spans="1:38" ht="15.75" customHeight="1">
      <c r="A485" s="10"/>
      <c r="B485" s="10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</row>
    <row r="486" spans="1:38" ht="15.75" customHeight="1">
      <c r="A486" s="10"/>
      <c r="B486" s="10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</row>
    <row r="487" spans="1:38" ht="15.75" customHeight="1">
      <c r="A487" s="10"/>
      <c r="B487" s="10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</row>
    <row r="488" spans="1:38" ht="15.75" customHeight="1">
      <c r="A488" s="10"/>
      <c r="B488" s="10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</row>
    <row r="489" spans="1:38" ht="15.75" customHeight="1">
      <c r="A489" s="10"/>
      <c r="B489" s="10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</row>
    <row r="490" spans="1:38" ht="15.75" customHeight="1">
      <c r="A490" s="10"/>
      <c r="B490" s="10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</row>
    <row r="491" spans="1:38" ht="15.75" customHeight="1">
      <c r="A491" s="10"/>
      <c r="B491" s="10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</row>
    <row r="492" spans="1:38" ht="15.75" customHeight="1">
      <c r="A492" s="10"/>
      <c r="B492" s="10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</row>
    <row r="493" spans="1:38" ht="15.75" customHeight="1">
      <c r="A493" s="10"/>
      <c r="B493" s="10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</row>
    <row r="494" spans="1:38" ht="15.75" customHeight="1">
      <c r="A494" s="10"/>
      <c r="B494" s="10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</row>
    <row r="495" spans="1:38" ht="15.75" customHeight="1">
      <c r="A495" s="10"/>
      <c r="B495" s="10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</row>
    <row r="496" spans="1:38" ht="15.75" customHeight="1">
      <c r="A496" s="10"/>
      <c r="B496" s="10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</row>
    <row r="497" spans="1:38" ht="15.75" customHeight="1">
      <c r="A497" s="10"/>
      <c r="B497" s="10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</row>
    <row r="498" spans="1:38" ht="15.75" customHeight="1">
      <c r="A498" s="10"/>
      <c r="B498" s="10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</row>
    <row r="499" spans="1:38" ht="15.75" customHeight="1">
      <c r="A499" s="10"/>
      <c r="B499" s="10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</row>
    <row r="500" spans="1:38" ht="15.75" customHeight="1">
      <c r="A500" s="10"/>
      <c r="B500" s="10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</row>
    <row r="501" spans="1:38" ht="15.75" customHeight="1">
      <c r="A501" s="10"/>
      <c r="B501" s="10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</row>
    <row r="502" spans="1:38" ht="15.75" customHeight="1">
      <c r="A502" s="10"/>
      <c r="B502" s="10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</row>
    <row r="503" spans="1:38" ht="15.75" customHeight="1">
      <c r="A503" s="10"/>
      <c r="B503" s="10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</row>
    <row r="504" spans="1:38" ht="15.75" customHeight="1">
      <c r="A504" s="10"/>
      <c r="B504" s="10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</row>
    <row r="505" spans="1:38" ht="15.75" customHeight="1">
      <c r="A505" s="10"/>
      <c r="B505" s="10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</row>
    <row r="506" spans="1:38" ht="15.75" customHeight="1">
      <c r="A506" s="10"/>
      <c r="B506" s="10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</row>
    <row r="507" spans="1:38" ht="15.75" customHeight="1">
      <c r="A507" s="10"/>
      <c r="B507" s="10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</row>
    <row r="508" spans="1:38" ht="15.75" customHeight="1">
      <c r="A508" s="10"/>
      <c r="B508" s="10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</row>
    <row r="509" spans="1:38" ht="15.75" customHeight="1">
      <c r="A509" s="10"/>
      <c r="B509" s="10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</row>
    <row r="510" spans="1:38" ht="15.75" customHeight="1">
      <c r="A510" s="10"/>
      <c r="B510" s="10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</row>
    <row r="511" spans="1:38" ht="15.75" customHeight="1">
      <c r="A511" s="10"/>
      <c r="B511" s="10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</row>
    <row r="512" spans="1:38" ht="15.75" customHeight="1">
      <c r="A512" s="10"/>
      <c r="B512" s="10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</row>
    <row r="513" spans="1:38" ht="15.75" customHeight="1">
      <c r="A513" s="10"/>
      <c r="B513" s="10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</row>
    <row r="514" spans="1:38" ht="15.75" customHeight="1">
      <c r="A514" s="10"/>
      <c r="B514" s="10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</row>
    <row r="515" spans="1:38" ht="15.75" customHeight="1">
      <c r="A515" s="10"/>
      <c r="B515" s="10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</row>
    <row r="516" spans="1:38" ht="15.75" customHeight="1">
      <c r="A516" s="10"/>
      <c r="B516" s="10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</row>
    <row r="517" spans="1:38" ht="15.75" customHeight="1">
      <c r="A517" s="10"/>
      <c r="B517" s="10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</row>
    <row r="518" spans="1:38" ht="15.75" customHeight="1">
      <c r="A518" s="10"/>
      <c r="B518" s="10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</row>
    <row r="519" spans="1:38" ht="15.75" customHeight="1">
      <c r="A519" s="10"/>
      <c r="B519" s="10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</row>
    <row r="520" spans="1:38" ht="15.75" customHeight="1">
      <c r="A520" s="10"/>
      <c r="B520" s="10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</row>
    <row r="521" spans="1:38" ht="15.75" customHeight="1">
      <c r="A521" s="10"/>
      <c r="B521" s="10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</row>
    <row r="522" spans="1:38" ht="15.75" customHeight="1">
      <c r="A522" s="10"/>
      <c r="B522" s="10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</row>
    <row r="523" spans="1:38" ht="15.75" customHeight="1">
      <c r="A523" s="10"/>
      <c r="B523" s="10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</row>
    <row r="524" spans="1:38" ht="15.75" customHeight="1">
      <c r="A524" s="10"/>
      <c r="B524" s="10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</row>
    <row r="525" spans="1:38" ht="15.75" customHeight="1">
      <c r="A525" s="10"/>
      <c r="B525" s="10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</row>
    <row r="526" spans="1:38" ht="15.75" customHeight="1">
      <c r="A526" s="10"/>
      <c r="B526" s="10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</row>
    <row r="527" spans="1:38" ht="15.75" customHeight="1">
      <c r="A527" s="10"/>
      <c r="B527" s="10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</row>
    <row r="528" spans="1:38" ht="15.75" customHeight="1">
      <c r="A528" s="10"/>
      <c r="B528" s="10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</row>
    <row r="529" spans="1:38" ht="15.75" customHeight="1">
      <c r="A529" s="10"/>
      <c r="B529" s="10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</row>
    <row r="530" spans="1:38" ht="15.75" customHeight="1">
      <c r="A530" s="10"/>
      <c r="B530" s="10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</row>
    <row r="531" spans="1:38" ht="15.75" customHeight="1">
      <c r="A531" s="10"/>
      <c r="B531" s="10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</row>
    <row r="532" spans="1:38" ht="15.75" customHeight="1">
      <c r="A532" s="10"/>
      <c r="B532" s="10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</row>
    <row r="533" spans="1:38" ht="15.75" customHeight="1">
      <c r="A533" s="10"/>
      <c r="B533" s="10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</row>
    <row r="534" spans="1:38" ht="15.75" customHeight="1">
      <c r="A534" s="10"/>
      <c r="B534" s="10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</row>
    <row r="535" spans="1:38" ht="15.75" customHeight="1">
      <c r="A535" s="10"/>
      <c r="B535" s="10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</row>
    <row r="536" spans="1:38" ht="15.75" customHeight="1">
      <c r="A536" s="10"/>
      <c r="B536" s="10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</row>
    <row r="537" spans="1:38" ht="15.75" customHeight="1">
      <c r="A537" s="10"/>
      <c r="B537" s="10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</row>
    <row r="538" spans="1:38" ht="15.75" customHeight="1">
      <c r="A538" s="10"/>
      <c r="B538" s="10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</row>
    <row r="539" spans="1:38" ht="15.75" customHeight="1">
      <c r="A539" s="10"/>
      <c r="B539" s="10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</row>
    <row r="540" spans="1:38" ht="15.75" customHeight="1">
      <c r="A540" s="10"/>
      <c r="B540" s="10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</row>
    <row r="541" spans="1:38" ht="15.75" customHeight="1">
      <c r="A541" s="10"/>
      <c r="B541" s="10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</row>
    <row r="542" spans="1:38" ht="15.75" customHeight="1">
      <c r="A542" s="10"/>
      <c r="B542" s="10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</row>
    <row r="543" spans="1:38" ht="15.75" customHeight="1">
      <c r="A543" s="10"/>
      <c r="B543" s="10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</row>
    <row r="544" spans="1:38" ht="15.75" customHeight="1">
      <c r="A544" s="10"/>
      <c r="B544" s="10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</row>
    <row r="545" spans="1:38" ht="15.75" customHeight="1">
      <c r="A545" s="10"/>
      <c r="B545" s="10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</row>
    <row r="546" spans="1:38" ht="15.75" customHeight="1">
      <c r="A546" s="10"/>
      <c r="B546" s="10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</row>
    <row r="547" spans="1:38" ht="15.75" customHeight="1">
      <c r="A547" s="10"/>
      <c r="B547" s="10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</row>
    <row r="548" spans="1:38" ht="15.75" customHeight="1">
      <c r="A548" s="10"/>
      <c r="B548" s="10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</row>
    <row r="549" spans="1:38" ht="15.75" customHeight="1">
      <c r="A549" s="10"/>
      <c r="B549" s="10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</row>
    <row r="550" spans="1:38" ht="15.75" customHeight="1">
      <c r="A550" s="10"/>
      <c r="B550" s="10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</row>
    <row r="551" spans="1:38" ht="15.75" customHeight="1">
      <c r="A551" s="10"/>
      <c r="B551" s="10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</row>
    <row r="552" spans="1:38" ht="15.75" customHeight="1">
      <c r="A552" s="10"/>
      <c r="B552" s="10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</row>
    <row r="553" spans="1:38" ht="15.75" customHeight="1">
      <c r="A553" s="10"/>
      <c r="B553" s="10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</row>
    <row r="554" spans="1:38" ht="15.75" customHeight="1">
      <c r="A554" s="10"/>
      <c r="B554" s="10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</row>
    <row r="555" spans="1:38" ht="15.75" customHeight="1">
      <c r="A555" s="10"/>
      <c r="B555" s="10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</row>
    <row r="556" spans="1:38" ht="15.75" customHeight="1">
      <c r="A556" s="10"/>
      <c r="B556" s="10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</row>
    <row r="557" spans="1:38" ht="15.75" customHeight="1">
      <c r="A557" s="10"/>
      <c r="B557" s="10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</row>
    <row r="558" spans="1:38" ht="15.75" customHeight="1">
      <c r="A558" s="10"/>
      <c r="B558" s="10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</row>
    <row r="559" spans="1:38" ht="15.75" customHeight="1">
      <c r="A559" s="10"/>
      <c r="B559" s="10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</row>
    <row r="560" spans="1:38" ht="15.75" customHeight="1">
      <c r="A560" s="10"/>
      <c r="B560" s="10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</row>
    <row r="561" spans="1:38" ht="15.75" customHeight="1">
      <c r="A561" s="10"/>
      <c r="B561" s="10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</row>
    <row r="562" spans="1:38" ht="15.75" customHeight="1">
      <c r="A562" s="10"/>
      <c r="B562" s="10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</row>
    <row r="563" spans="1:38" ht="15.75" customHeight="1">
      <c r="A563" s="10"/>
      <c r="B563" s="10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</row>
    <row r="564" spans="1:38" ht="15.75" customHeight="1">
      <c r="A564" s="10"/>
      <c r="B564" s="10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</row>
    <row r="565" spans="1:38" ht="15.75" customHeight="1">
      <c r="A565" s="10"/>
      <c r="B565" s="10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</row>
    <row r="566" spans="1:38" ht="15.75" customHeight="1">
      <c r="A566" s="10"/>
      <c r="B566" s="10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</row>
    <row r="567" spans="1:38" ht="15.75" customHeight="1">
      <c r="A567" s="10"/>
      <c r="B567" s="10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</row>
    <row r="568" spans="1:38" ht="15.75" customHeight="1">
      <c r="A568" s="10"/>
      <c r="B568" s="10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</row>
    <row r="569" spans="1:38" ht="15.75" customHeight="1">
      <c r="A569" s="10"/>
      <c r="B569" s="10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</row>
    <row r="570" spans="1:38" ht="15.75" customHeight="1">
      <c r="A570" s="10"/>
      <c r="B570" s="10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</row>
    <row r="571" spans="1:38" ht="15.75" customHeight="1">
      <c r="A571" s="10"/>
      <c r="B571" s="10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</row>
    <row r="572" spans="1:38" ht="15.75" customHeight="1">
      <c r="A572" s="10"/>
      <c r="B572" s="10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</row>
    <row r="573" spans="1:38" ht="15.75" customHeight="1">
      <c r="A573" s="10"/>
      <c r="B573" s="10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</row>
    <row r="574" spans="1:38" ht="15.75" customHeight="1">
      <c r="A574" s="10"/>
      <c r="B574" s="10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</row>
    <row r="575" spans="1:38" ht="15.75" customHeight="1">
      <c r="A575" s="10"/>
      <c r="B575" s="10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</row>
    <row r="576" spans="1:38" ht="15.75" customHeight="1">
      <c r="A576" s="10"/>
      <c r="B576" s="10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</row>
    <row r="577" spans="1:38" ht="15.75" customHeight="1">
      <c r="A577" s="10"/>
      <c r="B577" s="10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</row>
    <row r="578" spans="1:38" ht="15.75" customHeight="1">
      <c r="A578" s="10"/>
      <c r="B578" s="10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</row>
    <row r="579" spans="1:38" ht="15.75" customHeight="1">
      <c r="A579" s="10"/>
      <c r="B579" s="10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</row>
    <row r="580" spans="1:38" ht="15.75" customHeight="1">
      <c r="A580" s="10"/>
      <c r="B580" s="10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</row>
    <row r="581" spans="1:38" ht="15.75" customHeight="1">
      <c r="A581" s="10"/>
      <c r="B581" s="10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</row>
    <row r="582" spans="1:38" ht="15.75" customHeight="1">
      <c r="A582" s="10"/>
      <c r="B582" s="10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</row>
    <row r="583" spans="1:38" ht="15.75" customHeight="1">
      <c r="A583" s="10"/>
      <c r="B583" s="10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</row>
    <row r="584" spans="1:38" ht="15.75" customHeight="1">
      <c r="A584" s="10"/>
      <c r="B584" s="10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</row>
    <row r="585" spans="1:38" ht="15.75" customHeight="1">
      <c r="A585" s="10"/>
      <c r="B585" s="10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</row>
    <row r="586" spans="1:38" ht="15.75" customHeight="1">
      <c r="A586" s="10"/>
      <c r="B586" s="10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</row>
    <row r="587" spans="1:38" ht="15.75" customHeight="1">
      <c r="A587" s="10"/>
      <c r="B587" s="10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</row>
    <row r="588" spans="1:38" ht="15.75" customHeight="1">
      <c r="A588" s="10"/>
      <c r="B588" s="10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</row>
    <row r="589" spans="1:38" ht="15.75" customHeight="1">
      <c r="A589" s="10"/>
      <c r="B589" s="10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</row>
    <row r="590" spans="1:38" ht="15.75" customHeight="1">
      <c r="A590" s="10"/>
      <c r="B590" s="10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</row>
    <row r="591" spans="1:38" ht="15.75" customHeight="1">
      <c r="A591" s="10"/>
      <c r="B591" s="10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</row>
    <row r="592" spans="1:38" ht="15.75" customHeight="1">
      <c r="A592" s="10"/>
      <c r="B592" s="10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</row>
    <row r="593" spans="1:38" ht="15.75" customHeight="1">
      <c r="A593" s="10"/>
      <c r="B593" s="10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</row>
    <row r="594" spans="1:38" ht="15.75" customHeight="1">
      <c r="A594" s="10"/>
      <c r="B594" s="10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</row>
    <row r="595" spans="1:38" ht="15.75" customHeight="1">
      <c r="A595" s="10"/>
      <c r="B595" s="10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</row>
    <row r="596" spans="1:38" ht="15.75" customHeight="1">
      <c r="A596" s="10"/>
      <c r="B596" s="10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</row>
    <row r="597" spans="1:38" ht="15.75" customHeight="1">
      <c r="A597" s="10"/>
      <c r="B597" s="10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</row>
    <row r="598" spans="1:38" ht="15.75" customHeight="1">
      <c r="A598" s="10"/>
      <c r="B598" s="10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</row>
    <row r="599" spans="1:38" ht="15.75" customHeight="1">
      <c r="A599" s="10"/>
      <c r="B599" s="10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</row>
    <row r="600" spans="1:38" ht="15.75" customHeight="1">
      <c r="A600" s="10"/>
      <c r="B600" s="10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</row>
    <row r="601" spans="1:38" ht="15.75" customHeight="1">
      <c r="A601" s="10"/>
      <c r="B601" s="10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</row>
    <row r="602" spans="1:38" ht="15.75" customHeight="1">
      <c r="A602" s="10"/>
      <c r="B602" s="10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</row>
    <row r="603" spans="1:38" ht="15.75" customHeight="1">
      <c r="A603" s="10"/>
      <c r="B603" s="10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</row>
    <row r="604" spans="1:38" ht="15.75" customHeight="1">
      <c r="A604" s="10"/>
      <c r="B604" s="10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</row>
    <row r="605" spans="1:38" ht="15.75" customHeight="1">
      <c r="A605" s="10"/>
      <c r="B605" s="10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</row>
    <row r="606" spans="1:38" ht="15.75" customHeight="1">
      <c r="A606" s="10"/>
      <c r="B606" s="10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</row>
    <row r="607" spans="1:38" ht="15.75" customHeight="1">
      <c r="A607" s="10"/>
      <c r="B607" s="10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</row>
    <row r="608" spans="1:38" ht="15.75" customHeight="1">
      <c r="A608" s="10"/>
      <c r="B608" s="10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</row>
    <row r="609" spans="1:38" ht="15.75" customHeight="1">
      <c r="A609" s="10"/>
      <c r="B609" s="10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</row>
    <row r="610" spans="1:38" ht="15.75" customHeight="1">
      <c r="A610" s="10"/>
      <c r="B610" s="10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</row>
    <row r="611" spans="1:38" ht="15.75" customHeight="1">
      <c r="A611" s="10"/>
      <c r="B611" s="10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</row>
    <row r="612" spans="1:38" ht="15.75" customHeight="1">
      <c r="A612" s="10"/>
      <c r="B612" s="10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</row>
    <row r="613" spans="1:38" ht="15.75" customHeight="1">
      <c r="A613" s="10"/>
      <c r="B613" s="10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</row>
    <row r="614" spans="1:38" ht="15.75" customHeight="1">
      <c r="A614" s="10"/>
      <c r="B614" s="10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</row>
    <row r="615" spans="1:38" ht="15.75" customHeight="1">
      <c r="A615" s="10"/>
      <c r="B615" s="10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</row>
    <row r="616" spans="1:38" ht="15.75" customHeight="1">
      <c r="A616" s="10"/>
      <c r="B616" s="10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</row>
    <row r="617" spans="1:38" ht="15.75" customHeight="1">
      <c r="A617" s="10"/>
      <c r="B617" s="10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</row>
    <row r="618" spans="1:38" ht="15.75" customHeight="1">
      <c r="A618" s="10"/>
      <c r="B618" s="10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</row>
    <row r="619" spans="1:38" ht="15.75" customHeight="1">
      <c r="A619" s="10"/>
      <c r="B619" s="10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</row>
    <row r="620" spans="1:38" ht="15.75" customHeight="1">
      <c r="A620" s="10"/>
      <c r="B620" s="10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</row>
    <row r="621" spans="1:38" ht="15.75" customHeight="1">
      <c r="A621" s="10"/>
      <c r="B621" s="10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</row>
    <row r="622" spans="1:38" ht="15.75" customHeight="1">
      <c r="A622" s="10"/>
      <c r="B622" s="10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</row>
    <row r="623" spans="1:38" ht="15.75" customHeight="1">
      <c r="A623" s="10"/>
      <c r="B623" s="10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</row>
    <row r="624" spans="1:38" ht="15.75" customHeight="1">
      <c r="A624" s="10"/>
      <c r="B624" s="10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</row>
    <row r="625" spans="1:38" ht="15.75" customHeight="1">
      <c r="A625" s="10"/>
      <c r="B625" s="10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</row>
    <row r="626" spans="1:38" ht="15.75" customHeight="1">
      <c r="A626" s="10"/>
      <c r="B626" s="10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</row>
    <row r="627" spans="1:38" ht="15.75" customHeight="1">
      <c r="A627" s="10"/>
      <c r="B627" s="10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</row>
    <row r="628" spans="1:38" ht="15.75" customHeight="1">
      <c r="A628" s="10"/>
      <c r="B628" s="10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</row>
    <row r="629" spans="1:38" ht="15.75" customHeight="1">
      <c r="A629" s="10"/>
      <c r="B629" s="10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</row>
    <row r="630" spans="1:38" ht="15.75" customHeight="1">
      <c r="A630" s="10"/>
      <c r="B630" s="10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</row>
    <row r="631" spans="1:38" ht="15.75" customHeight="1">
      <c r="A631" s="10"/>
      <c r="B631" s="10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</row>
    <row r="632" spans="1:38" ht="15.75" customHeight="1">
      <c r="A632" s="10"/>
      <c r="B632" s="10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</row>
    <row r="633" spans="1:38" ht="15.75" customHeight="1">
      <c r="A633" s="10"/>
      <c r="B633" s="10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</row>
    <row r="634" spans="1:38" ht="15.75" customHeight="1">
      <c r="A634" s="10"/>
      <c r="B634" s="10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</row>
    <row r="635" spans="1:38" ht="15.75" customHeight="1">
      <c r="A635" s="10"/>
      <c r="B635" s="10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</row>
    <row r="636" spans="1:38" ht="15.75" customHeight="1">
      <c r="A636" s="10"/>
      <c r="B636" s="10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</row>
    <row r="637" spans="1:38" ht="15.75" customHeight="1">
      <c r="A637" s="10"/>
      <c r="B637" s="10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</row>
    <row r="638" spans="1:38" ht="15.75" customHeight="1">
      <c r="A638" s="10"/>
      <c r="B638" s="10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</row>
    <row r="639" spans="1:38" ht="15.75" customHeight="1">
      <c r="A639" s="10"/>
      <c r="B639" s="10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</row>
    <row r="640" spans="1:38" ht="15.75" customHeight="1">
      <c r="A640" s="10"/>
      <c r="B640" s="10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</row>
    <row r="641" spans="1:38" ht="15.75" customHeight="1">
      <c r="A641" s="10"/>
      <c r="B641" s="10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</row>
    <row r="642" spans="1:38" ht="15.75" customHeight="1">
      <c r="A642" s="10"/>
      <c r="B642" s="10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</row>
    <row r="643" spans="1:38" ht="15.75" customHeight="1">
      <c r="A643" s="10"/>
      <c r="B643" s="10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</row>
    <row r="644" spans="1:38" ht="15.75" customHeight="1">
      <c r="A644" s="10"/>
      <c r="B644" s="10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</row>
    <row r="645" spans="1:38" ht="15.75" customHeight="1">
      <c r="A645" s="10"/>
      <c r="B645" s="10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</row>
    <row r="646" spans="1:38" ht="15.75" customHeight="1">
      <c r="A646" s="10"/>
      <c r="B646" s="10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</row>
    <row r="647" spans="1:38" ht="15.75" customHeight="1">
      <c r="A647" s="10"/>
      <c r="B647" s="10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</row>
    <row r="648" spans="1:38" ht="15.75" customHeight="1">
      <c r="A648" s="10"/>
      <c r="B648" s="10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</row>
    <row r="649" spans="1:38" ht="15.75" customHeight="1">
      <c r="A649" s="10"/>
      <c r="B649" s="10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</row>
    <row r="650" spans="1:38" ht="15.75" customHeight="1">
      <c r="A650" s="10"/>
      <c r="B650" s="10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</row>
    <row r="651" spans="1:38" ht="15.75" customHeight="1">
      <c r="A651" s="10"/>
      <c r="B651" s="10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</row>
    <row r="652" spans="1:38" ht="15.75" customHeight="1">
      <c r="A652" s="10"/>
      <c r="B652" s="10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</row>
    <row r="653" spans="1:38" ht="15.75" customHeight="1">
      <c r="A653" s="10"/>
      <c r="B653" s="10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</row>
    <row r="654" spans="1:38" ht="15.75" customHeight="1">
      <c r="A654" s="10"/>
      <c r="B654" s="10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</row>
    <row r="655" spans="1:38" ht="15.75" customHeight="1">
      <c r="A655" s="10"/>
      <c r="B655" s="10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</row>
    <row r="656" spans="1:38" ht="15.75" customHeight="1">
      <c r="A656" s="10"/>
      <c r="B656" s="10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</row>
    <row r="657" spans="1:38" ht="15.75" customHeight="1">
      <c r="A657" s="10"/>
      <c r="B657" s="10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</row>
    <row r="658" spans="1:38" ht="15.75" customHeight="1">
      <c r="A658" s="10"/>
      <c r="B658" s="10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</row>
    <row r="659" spans="1:38" ht="15.75" customHeight="1">
      <c r="A659" s="10"/>
      <c r="B659" s="10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</row>
    <row r="660" spans="1:38" ht="15.75" customHeight="1">
      <c r="A660" s="10"/>
      <c r="B660" s="10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</row>
    <row r="661" spans="1:38" ht="15.75" customHeight="1">
      <c r="A661" s="10"/>
      <c r="B661" s="10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</row>
    <row r="662" spans="1:38" ht="15.75" customHeight="1">
      <c r="A662" s="10"/>
      <c r="B662" s="10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</row>
    <row r="663" spans="1:38" ht="15.75" customHeight="1">
      <c r="A663" s="10"/>
      <c r="B663" s="10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</row>
    <row r="664" spans="1:38" ht="15.75" customHeight="1">
      <c r="A664" s="10"/>
      <c r="B664" s="10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</row>
    <row r="665" spans="1:38" ht="15.75" customHeight="1">
      <c r="A665" s="10"/>
      <c r="B665" s="10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</row>
    <row r="666" spans="1:38" ht="15.75" customHeight="1">
      <c r="A666" s="10"/>
      <c r="B666" s="10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</row>
    <row r="667" spans="1:38" ht="15.75" customHeight="1">
      <c r="A667" s="10"/>
      <c r="B667" s="10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</row>
    <row r="668" spans="1:38" ht="15.75" customHeight="1">
      <c r="A668" s="10"/>
      <c r="B668" s="10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</row>
    <row r="669" spans="1:38" ht="15.75" customHeight="1">
      <c r="A669" s="10"/>
      <c r="B669" s="10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</row>
    <row r="670" spans="1:38" ht="15.75" customHeight="1">
      <c r="A670" s="10"/>
      <c r="B670" s="10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</row>
    <row r="671" spans="1:38" ht="15.75" customHeight="1">
      <c r="A671" s="10"/>
      <c r="B671" s="10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</row>
    <row r="672" spans="1:38" ht="15.75" customHeight="1">
      <c r="A672" s="10"/>
      <c r="B672" s="10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</row>
    <row r="673" spans="1:38" ht="15.75" customHeight="1">
      <c r="A673" s="10"/>
      <c r="B673" s="10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</row>
    <row r="674" spans="1:38" ht="15.75" customHeight="1">
      <c r="A674" s="10"/>
      <c r="B674" s="10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</row>
    <row r="675" spans="1:38" ht="15.75" customHeight="1">
      <c r="A675" s="10"/>
      <c r="B675" s="10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</row>
    <row r="676" spans="1:38" ht="15.75" customHeight="1">
      <c r="A676" s="10"/>
      <c r="B676" s="10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</row>
    <row r="677" spans="1:38" ht="15.75" customHeight="1">
      <c r="A677" s="10"/>
      <c r="B677" s="10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</row>
    <row r="678" spans="1:38" ht="15.75" customHeight="1">
      <c r="A678" s="10"/>
      <c r="B678" s="10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</row>
    <row r="679" spans="1:38" ht="15.75" customHeight="1">
      <c r="A679" s="10"/>
      <c r="B679" s="10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</row>
    <row r="680" spans="1:38" ht="15.75" customHeight="1">
      <c r="A680" s="10"/>
      <c r="B680" s="10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</row>
    <row r="681" spans="1:38" ht="15.75" customHeight="1">
      <c r="A681" s="10"/>
      <c r="B681" s="10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</row>
    <row r="682" spans="1:38" ht="15.75" customHeight="1">
      <c r="A682" s="10"/>
      <c r="B682" s="10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</row>
    <row r="683" spans="1:38" ht="15.75" customHeight="1">
      <c r="A683" s="10"/>
      <c r="B683" s="10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</row>
    <row r="684" spans="1:38" ht="15.75" customHeight="1">
      <c r="A684" s="10"/>
      <c r="B684" s="10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</row>
    <row r="685" spans="1:38" ht="15.75" customHeight="1">
      <c r="A685" s="10"/>
      <c r="B685" s="10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</row>
    <row r="686" spans="1:38" ht="15.75" customHeight="1">
      <c r="A686" s="10"/>
      <c r="B686" s="10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</row>
    <row r="687" spans="1:38" ht="15.75" customHeight="1">
      <c r="A687" s="10"/>
      <c r="B687" s="10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</row>
    <row r="688" spans="1:38" ht="15.75" customHeight="1">
      <c r="A688" s="10"/>
      <c r="B688" s="10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</row>
    <row r="689" spans="1:38" ht="15.75" customHeight="1">
      <c r="A689" s="10"/>
      <c r="B689" s="10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</row>
    <row r="690" spans="1:38" ht="15.75" customHeight="1">
      <c r="A690" s="10"/>
      <c r="B690" s="10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</row>
    <row r="691" spans="1:38" ht="15.75" customHeight="1">
      <c r="A691" s="10"/>
      <c r="B691" s="10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</row>
    <row r="692" spans="1:38" ht="15.75" customHeight="1">
      <c r="A692" s="10"/>
      <c r="B692" s="10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</row>
    <row r="693" spans="1:38" ht="15.75" customHeight="1">
      <c r="A693" s="10"/>
      <c r="B693" s="10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</row>
    <row r="694" spans="1:38" ht="15.75" customHeight="1">
      <c r="A694" s="10"/>
      <c r="B694" s="10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</row>
    <row r="695" spans="1:38" ht="15.75" customHeight="1">
      <c r="A695" s="10"/>
      <c r="B695" s="10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</row>
    <row r="696" spans="1:38" ht="15.75" customHeight="1">
      <c r="A696" s="10"/>
      <c r="B696" s="10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</row>
    <row r="697" spans="1:38" ht="15.75" customHeight="1">
      <c r="A697" s="10"/>
      <c r="B697" s="10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</row>
    <row r="698" spans="1:38" ht="15.75" customHeight="1">
      <c r="A698" s="10"/>
      <c r="B698" s="10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</row>
    <row r="699" spans="1:38" ht="15.75" customHeight="1">
      <c r="A699" s="10"/>
      <c r="B699" s="10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</row>
    <row r="700" spans="1:38" ht="15.75" customHeight="1">
      <c r="A700" s="10"/>
      <c r="B700" s="10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</row>
    <row r="701" spans="1:38" ht="15.75" customHeight="1">
      <c r="A701" s="10"/>
      <c r="B701" s="10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</row>
    <row r="702" spans="1:38" ht="15.75" customHeight="1">
      <c r="A702" s="10"/>
      <c r="B702" s="10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</row>
    <row r="703" spans="1:38" ht="15.75" customHeight="1">
      <c r="A703" s="10"/>
      <c r="B703" s="10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</row>
    <row r="704" spans="1:38" ht="15.75" customHeight="1">
      <c r="A704" s="10"/>
      <c r="B704" s="10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</row>
    <row r="705" spans="1:38" ht="15.75" customHeight="1">
      <c r="A705" s="10"/>
      <c r="B705" s="10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</row>
    <row r="706" spans="1:38" ht="15.75" customHeight="1">
      <c r="A706" s="10"/>
      <c r="B706" s="10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</row>
    <row r="707" spans="1:38" ht="15.75" customHeight="1">
      <c r="A707" s="10"/>
      <c r="B707" s="10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</row>
    <row r="708" spans="1:38" ht="15.75" customHeight="1">
      <c r="A708" s="10"/>
      <c r="B708" s="10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</row>
    <row r="709" spans="1:38" ht="15.75" customHeight="1">
      <c r="A709" s="10"/>
      <c r="B709" s="10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</row>
    <row r="710" spans="1:38" ht="15.75" customHeight="1">
      <c r="A710" s="10"/>
      <c r="B710" s="10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</row>
    <row r="711" spans="1:38" ht="15.75" customHeight="1">
      <c r="A711" s="10"/>
      <c r="B711" s="10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</row>
    <row r="712" spans="1:38" ht="15.75" customHeight="1">
      <c r="A712" s="10"/>
      <c r="B712" s="10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</row>
    <row r="713" spans="1:38" ht="15.75" customHeight="1">
      <c r="A713" s="10"/>
      <c r="B713" s="10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</row>
    <row r="714" spans="1:38" ht="15.75" customHeight="1">
      <c r="A714" s="10"/>
      <c r="B714" s="10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</row>
    <row r="715" spans="1:38" ht="15.75" customHeight="1">
      <c r="A715" s="10"/>
      <c r="B715" s="10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</row>
    <row r="716" spans="1:38" ht="15.75" customHeight="1">
      <c r="A716" s="10"/>
      <c r="B716" s="10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</row>
    <row r="717" spans="1:38" ht="15.75" customHeight="1">
      <c r="A717" s="10"/>
      <c r="B717" s="10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</row>
    <row r="718" spans="1:38" ht="15.75" customHeight="1">
      <c r="A718" s="10"/>
      <c r="B718" s="10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</row>
    <row r="719" spans="1:38" ht="15.75" customHeight="1">
      <c r="A719" s="10"/>
      <c r="B719" s="10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</row>
    <row r="720" spans="1:38" ht="15.75" customHeight="1">
      <c r="A720" s="10"/>
      <c r="B720" s="10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</row>
    <row r="721" spans="1:38" ht="15.75" customHeight="1">
      <c r="A721" s="10"/>
      <c r="B721" s="10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</row>
    <row r="722" spans="1:38" ht="15.75" customHeight="1">
      <c r="A722" s="10"/>
      <c r="B722" s="10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</row>
    <row r="723" spans="1:38" ht="15.75" customHeight="1">
      <c r="A723" s="10"/>
      <c r="B723" s="10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</row>
    <row r="724" spans="1:38" ht="15.75" customHeight="1">
      <c r="A724" s="10"/>
      <c r="B724" s="10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</row>
    <row r="725" spans="1:38" ht="15.75" customHeight="1">
      <c r="A725" s="10"/>
      <c r="B725" s="10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</row>
    <row r="726" spans="1:38" ht="15.75" customHeight="1">
      <c r="A726" s="10"/>
      <c r="B726" s="10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</row>
    <row r="727" spans="1:38" ht="15.75" customHeight="1">
      <c r="A727" s="10"/>
      <c r="B727" s="10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</row>
    <row r="728" spans="1:38" ht="15.75" customHeight="1">
      <c r="A728" s="10"/>
      <c r="B728" s="10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</row>
    <row r="729" spans="1:38" ht="15.75" customHeight="1">
      <c r="A729" s="10"/>
      <c r="B729" s="10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</row>
    <row r="730" spans="1:38" ht="15.75" customHeight="1">
      <c r="A730" s="10"/>
      <c r="B730" s="10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</row>
    <row r="731" spans="1:38" ht="15.75" customHeight="1">
      <c r="A731" s="10"/>
      <c r="B731" s="10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</row>
    <row r="732" spans="1:38" ht="15.75" customHeight="1">
      <c r="A732" s="10"/>
      <c r="B732" s="10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</row>
    <row r="733" spans="1:38" ht="15.75" customHeight="1">
      <c r="A733" s="10"/>
      <c r="B733" s="10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</row>
    <row r="734" spans="1:38" ht="15.75" customHeight="1">
      <c r="A734" s="10"/>
      <c r="B734" s="10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</row>
    <row r="735" spans="1:38" ht="15.75" customHeight="1">
      <c r="A735" s="10"/>
      <c r="B735" s="10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</row>
    <row r="736" spans="1:38" ht="15.75" customHeight="1">
      <c r="A736" s="10"/>
      <c r="B736" s="10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</row>
    <row r="737" spans="1:38" ht="15.75" customHeight="1">
      <c r="A737" s="10"/>
      <c r="B737" s="10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</row>
    <row r="738" spans="1:38" ht="15.75" customHeight="1">
      <c r="A738" s="10"/>
      <c r="B738" s="10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</row>
    <row r="739" spans="1:38" ht="15.75" customHeight="1">
      <c r="A739" s="10"/>
      <c r="B739" s="10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</row>
    <row r="740" spans="1:38" ht="15.75" customHeight="1">
      <c r="A740" s="10"/>
      <c r="B740" s="10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</row>
    <row r="741" spans="1:38" ht="15.75" customHeight="1">
      <c r="A741" s="10"/>
      <c r="B741" s="10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</row>
    <row r="742" spans="1:38" ht="15.75" customHeight="1">
      <c r="A742" s="10"/>
      <c r="B742" s="10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</row>
    <row r="743" spans="1:38" ht="15.75" customHeight="1">
      <c r="A743" s="10"/>
      <c r="B743" s="10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</row>
    <row r="744" spans="1:38" ht="15.75" customHeight="1">
      <c r="A744" s="10"/>
      <c r="B744" s="10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</row>
    <row r="745" spans="1:38" ht="15.75" customHeight="1">
      <c r="A745" s="10"/>
      <c r="B745" s="10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</row>
    <row r="746" spans="1:38" ht="15.75" customHeight="1">
      <c r="A746" s="10"/>
      <c r="B746" s="10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</row>
    <row r="747" spans="1:38" ht="15.75" customHeight="1">
      <c r="A747" s="10"/>
      <c r="B747" s="10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</row>
    <row r="748" spans="1:38" ht="15.75" customHeight="1">
      <c r="A748" s="10"/>
      <c r="B748" s="10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</row>
    <row r="749" spans="1:38" ht="15.75" customHeight="1">
      <c r="A749" s="10"/>
      <c r="B749" s="10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</row>
    <row r="750" spans="1:38" ht="15.75" customHeight="1">
      <c r="A750" s="10"/>
      <c r="B750" s="10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</row>
    <row r="751" spans="1:38" ht="15.75" customHeight="1">
      <c r="A751" s="10"/>
      <c r="B751" s="10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</row>
    <row r="752" spans="1:38" ht="15.75" customHeight="1">
      <c r="A752" s="10"/>
      <c r="B752" s="10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</row>
    <row r="753" spans="1:38" ht="15.75" customHeight="1">
      <c r="A753" s="10"/>
      <c r="B753" s="10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</row>
    <row r="754" spans="1:38" ht="15.75" customHeight="1">
      <c r="A754" s="10"/>
      <c r="B754" s="10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</row>
    <row r="755" spans="1:38" ht="15.75" customHeight="1">
      <c r="A755" s="10"/>
      <c r="B755" s="10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</row>
    <row r="756" spans="1:38" ht="15.75" customHeight="1">
      <c r="A756" s="10"/>
      <c r="B756" s="10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</row>
    <row r="757" spans="1:38" ht="15.75" customHeight="1">
      <c r="A757" s="10"/>
      <c r="B757" s="10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</row>
    <row r="758" spans="1:38" ht="15.75" customHeight="1">
      <c r="A758" s="10"/>
      <c r="B758" s="10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</row>
    <row r="759" spans="1:38" ht="15.75" customHeight="1">
      <c r="A759" s="10"/>
      <c r="B759" s="10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</row>
    <row r="760" spans="1:38" ht="15.75" customHeight="1">
      <c r="A760" s="10"/>
      <c r="B760" s="10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</row>
    <row r="761" spans="1:38" ht="15.75" customHeight="1">
      <c r="A761" s="10"/>
      <c r="B761" s="10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</row>
    <row r="762" spans="1:38" ht="15.75" customHeight="1">
      <c r="A762" s="10"/>
      <c r="B762" s="10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</row>
    <row r="763" spans="1:38" ht="15.75" customHeight="1">
      <c r="A763" s="10"/>
      <c r="B763" s="10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</row>
    <row r="764" spans="1:38" ht="15.75" customHeight="1">
      <c r="A764" s="10"/>
      <c r="B764" s="10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</row>
    <row r="765" spans="1:38" ht="15.75" customHeight="1">
      <c r="A765" s="10"/>
      <c r="B765" s="10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</row>
    <row r="766" spans="1:38" ht="15.75" customHeight="1">
      <c r="A766" s="10"/>
      <c r="B766" s="10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</row>
    <row r="767" spans="1:38" ht="15.75" customHeight="1">
      <c r="A767" s="10"/>
      <c r="B767" s="10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</row>
    <row r="768" spans="1:38" ht="15.75" customHeight="1">
      <c r="A768" s="10"/>
      <c r="B768" s="10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</row>
    <row r="769" spans="1:38" ht="15.75" customHeight="1">
      <c r="A769" s="10"/>
      <c r="B769" s="10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</row>
    <row r="770" spans="1:38" ht="15.75" customHeight="1">
      <c r="A770" s="10"/>
      <c r="B770" s="10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</row>
    <row r="771" spans="1:38" ht="15.75" customHeight="1">
      <c r="A771" s="10"/>
      <c r="B771" s="10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</row>
    <row r="772" spans="1:38" ht="15.75" customHeight="1">
      <c r="A772" s="10"/>
      <c r="B772" s="10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</row>
    <row r="773" spans="1:38" ht="15.75" customHeight="1">
      <c r="A773" s="10"/>
      <c r="B773" s="10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</row>
    <row r="774" spans="1:38" ht="15.75" customHeight="1">
      <c r="A774" s="10"/>
      <c r="B774" s="10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</row>
    <row r="775" spans="1:38" ht="15.75" customHeight="1">
      <c r="A775" s="10"/>
      <c r="B775" s="10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</row>
    <row r="776" spans="1:38" ht="15.75" customHeight="1">
      <c r="A776" s="10"/>
      <c r="B776" s="10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</row>
    <row r="777" spans="1:38" ht="15.75" customHeight="1">
      <c r="A777" s="10"/>
      <c r="B777" s="10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</row>
    <row r="778" spans="1:38" ht="15.75" customHeight="1">
      <c r="A778" s="10"/>
      <c r="B778" s="10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</row>
    <row r="779" spans="1:38" ht="15.75" customHeight="1">
      <c r="A779" s="10"/>
      <c r="B779" s="10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</row>
    <row r="780" spans="1:38" ht="15.75" customHeight="1">
      <c r="A780" s="10"/>
      <c r="B780" s="10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</row>
    <row r="781" spans="1:38" ht="15.75" customHeight="1">
      <c r="A781" s="10"/>
      <c r="B781" s="10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</row>
    <row r="782" spans="1:38" ht="15.75" customHeight="1">
      <c r="A782" s="10"/>
      <c r="B782" s="10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</row>
    <row r="783" spans="1:38" ht="15.75" customHeight="1">
      <c r="A783" s="10"/>
      <c r="B783" s="10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</row>
    <row r="784" spans="1:38" ht="15.75" customHeight="1">
      <c r="A784" s="10"/>
      <c r="B784" s="10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</row>
    <row r="785" spans="1:38" ht="15.75" customHeight="1">
      <c r="A785" s="10"/>
      <c r="B785" s="10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</row>
    <row r="786" spans="1:38" ht="15.75" customHeight="1">
      <c r="A786" s="10"/>
      <c r="B786" s="10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</row>
    <row r="787" spans="1:38" ht="15.75" customHeight="1">
      <c r="A787" s="10"/>
      <c r="B787" s="10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</row>
    <row r="788" spans="1:38" ht="15.75" customHeight="1">
      <c r="A788" s="10"/>
      <c r="B788" s="10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</row>
    <row r="789" spans="1:38" ht="15.75" customHeight="1">
      <c r="A789" s="10"/>
      <c r="B789" s="10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</row>
    <row r="790" spans="1:38" ht="15.75" customHeight="1">
      <c r="A790" s="10"/>
      <c r="B790" s="10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</row>
    <row r="791" spans="1:38" ht="15.75" customHeight="1">
      <c r="A791" s="10"/>
      <c r="B791" s="10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</row>
    <row r="792" spans="1:38" ht="15.75" customHeight="1">
      <c r="A792" s="10"/>
      <c r="B792" s="10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</row>
    <row r="793" spans="1:38" ht="15.75" customHeight="1">
      <c r="A793" s="10"/>
      <c r="B793" s="10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</row>
    <row r="794" spans="1:38" ht="15.75" customHeight="1">
      <c r="A794" s="10"/>
      <c r="B794" s="10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</row>
    <row r="795" spans="1:38" ht="15.75" customHeight="1">
      <c r="A795" s="10"/>
      <c r="B795" s="10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</row>
    <row r="796" spans="1:38" ht="15.75" customHeight="1">
      <c r="A796" s="10"/>
      <c r="B796" s="10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</row>
    <row r="797" spans="1:38" ht="15.75" customHeight="1">
      <c r="A797" s="10"/>
      <c r="B797" s="10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</row>
    <row r="798" spans="1:38" ht="15.75" customHeight="1">
      <c r="A798" s="10"/>
      <c r="B798" s="10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</row>
    <row r="799" spans="1:38" ht="15.75" customHeight="1">
      <c r="A799" s="10"/>
      <c r="B799" s="10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</row>
    <row r="800" spans="1:38" ht="15.75" customHeight="1">
      <c r="A800" s="10"/>
      <c r="B800" s="10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</row>
    <row r="801" spans="1:38" ht="15.75" customHeight="1">
      <c r="A801" s="10"/>
      <c r="B801" s="10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</row>
    <row r="802" spans="1:38" ht="15.75" customHeight="1">
      <c r="A802" s="10"/>
      <c r="B802" s="10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</row>
    <row r="803" spans="1:38" ht="15.75" customHeight="1">
      <c r="A803" s="10"/>
      <c r="B803" s="10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</row>
    <row r="804" spans="1:38" ht="15.75" customHeight="1">
      <c r="A804" s="10"/>
      <c r="B804" s="10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</row>
    <row r="805" spans="1:38" ht="15.75" customHeight="1">
      <c r="A805" s="10"/>
      <c r="B805" s="10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</row>
    <row r="806" spans="1:38" ht="15.75" customHeight="1">
      <c r="A806" s="10"/>
      <c r="B806" s="10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</row>
    <row r="807" spans="1:38" ht="15.75" customHeight="1">
      <c r="A807" s="10"/>
      <c r="B807" s="10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</row>
    <row r="808" spans="1:38" ht="15.75" customHeight="1">
      <c r="A808" s="10"/>
      <c r="B808" s="10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</row>
    <row r="809" spans="1:38" ht="15.75" customHeight="1">
      <c r="A809" s="10"/>
      <c r="B809" s="10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</row>
    <row r="810" spans="1:38" ht="15.75" customHeight="1">
      <c r="A810" s="10"/>
      <c r="B810" s="10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</row>
    <row r="811" spans="1:38" ht="15.75" customHeight="1">
      <c r="A811" s="10"/>
      <c r="B811" s="10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</row>
    <row r="812" spans="1:38" ht="15.75" customHeight="1">
      <c r="A812" s="10"/>
      <c r="B812" s="10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</row>
    <row r="813" spans="1:38" ht="15.75" customHeight="1">
      <c r="A813" s="10"/>
      <c r="B813" s="10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</row>
    <row r="814" spans="1:38" ht="15.75" customHeight="1">
      <c r="A814" s="10"/>
      <c r="B814" s="10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</row>
    <row r="815" spans="1:38" ht="15.75" customHeight="1">
      <c r="A815" s="10"/>
      <c r="B815" s="10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</row>
    <row r="816" spans="1:38" ht="15.75" customHeight="1">
      <c r="A816" s="10"/>
      <c r="B816" s="10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</row>
    <row r="817" spans="1:38" ht="15.75" customHeight="1">
      <c r="A817" s="10"/>
      <c r="B817" s="10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</row>
    <row r="818" spans="1:38" ht="15.75" customHeight="1">
      <c r="A818" s="10"/>
      <c r="B818" s="10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</row>
    <row r="819" spans="1:38" ht="15.75" customHeight="1">
      <c r="A819" s="10"/>
      <c r="B819" s="10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</row>
    <row r="820" spans="1:38" ht="15.75" customHeight="1">
      <c r="A820" s="10"/>
      <c r="B820" s="10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</row>
    <row r="821" spans="1:38" ht="15.75" customHeight="1">
      <c r="A821" s="10"/>
      <c r="B821" s="10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</row>
    <row r="822" spans="1:38" ht="15.75" customHeight="1">
      <c r="A822" s="10"/>
      <c r="B822" s="10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</row>
    <row r="823" spans="1:38" ht="15.75" customHeight="1">
      <c r="A823" s="10"/>
      <c r="B823" s="10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</row>
    <row r="824" spans="1:38" ht="15.75" customHeight="1">
      <c r="A824" s="10"/>
      <c r="B824" s="10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</row>
    <row r="825" spans="1:38" ht="15.75" customHeight="1">
      <c r="A825" s="10"/>
      <c r="B825" s="10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</row>
    <row r="826" spans="1:38" ht="15.75" customHeight="1">
      <c r="A826" s="10"/>
      <c r="B826" s="10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</row>
    <row r="827" spans="1:38" ht="15.75" customHeight="1">
      <c r="A827" s="10"/>
      <c r="B827" s="10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</row>
    <row r="828" spans="1:38" ht="15.75" customHeight="1">
      <c r="A828" s="10"/>
      <c r="B828" s="10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</row>
    <row r="829" spans="1:38" ht="15.75" customHeight="1">
      <c r="A829" s="10"/>
      <c r="B829" s="10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</row>
    <row r="830" spans="1:38" ht="15.75" customHeight="1">
      <c r="A830" s="10"/>
      <c r="B830" s="10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</row>
    <row r="831" spans="1:38" ht="15.75" customHeight="1">
      <c r="A831" s="10"/>
      <c r="B831" s="10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</row>
    <row r="832" spans="1:38" ht="15.75" customHeight="1">
      <c r="A832" s="10"/>
      <c r="B832" s="10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</row>
    <row r="833" spans="1:38" ht="15.75" customHeight="1">
      <c r="A833" s="10"/>
      <c r="B833" s="10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</row>
    <row r="834" spans="1:38" ht="15.75" customHeight="1">
      <c r="A834" s="10"/>
      <c r="B834" s="10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</row>
    <row r="835" spans="1:38" ht="15.75" customHeight="1">
      <c r="A835" s="10"/>
      <c r="B835" s="10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</row>
    <row r="836" spans="1:38" ht="15.75" customHeight="1">
      <c r="A836" s="10"/>
      <c r="B836" s="10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</row>
    <row r="837" spans="1:38" ht="15.75" customHeight="1">
      <c r="A837" s="10"/>
      <c r="B837" s="10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</row>
    <row r="838" spans="1:38" ht="15.75" customHeight="1">
      <c r="A838" s="10"/>
      <c r="B838" s="10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</row>
    <row r="839" spans="1:38" ht="15.75" customHeight="1">
      <c r="A839" s="10"/>
      <c r="B839" s="10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</row>
    <row r="840" spans="1:38" ht="15.75" customHeight="1">
      <c r="A840" s="10"/>
      <c r="B840" s="10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</row>
    <row r="841" spans="1:38" ht="15.75" customHeight="1">
      <c r="A841" s="10"/>
      <c r="B841" s="10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</row>
    <row r="842" spans="1:38" ht="15.75" customHeight="1">
      <c r="A842" s="10"/>
      <c r="B842" s="10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</row>
    <row r="843" spans="1:38" ht="15.75" customHeight="1">
      <c r="A843" s="10"/>
      <c r="B843" s="10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</row>
    <row r="844" spans="1:38" ht="15.75" customHeight="1">
      <c r="A844" s="10"/>
      <c r="B844" s="10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</row>
    <row r="845" spans="1:38" ht="15.75" customHeight="1">
      <c r="A845" s="10"/>
      <c r="B845" s="10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</row>
    <row r="846" spans="1:38" ht="15.75" customHeight="1">
      <c r="A846" s="10"/>
      <c r="B846" s="10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</row>
    <row r="847" spans="1:38" ht="15.75" customHeight="1">
      <c r="A847" s="10"/>
      <c r="B847" s="10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</row>
    <row r="848" spans="1:38" ht="15.75" customHeight="1">
      <c r="A848" s="10"/>
      <c r="B848" s="10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</row>
    <row r="849" spans="1:38" ht="15.75" customHeight="1">
      <c r="A849" s="10"/>
      <c r="B849" s="10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</row>
    <row r="850" spans="1:38" ht="15.75" customHeight="1">
      <c r="A850" s="10"/>
      <c r="B850" s="10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</row>
    <row r="851" spans="1:38" ht="15.75" customHeight="1">
      <c r="A851" s="10"/>
      <c r="B851" s="10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</row>
    <row r="852" spans="1:38" ht="15.75" customHeight="1">
      <c r="A852" s="10"/>
      <c r="B852" s="10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</row>
    <row r="853" spans="1:38" ht="15.75" customHeight="1">
      <c r="A853" s="10"/>
      <c r="B853" s="10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</row>
    <row r="854" spans="1:38" ht="15.75" customHeight="1">
      <c r="A854" s="10"/>
      <c r="B854" s="10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</row>
    <row r="855" spans="1:38" ht="15.75" customHeight="1">
      <c r="A855" s="10"/>
      <c r="B855" s="10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</row>
    <row r="856" spans="1:38" ht="15.75" customHeight="1">
      <c r="A856" s="10"/>
      <c r="B856" s="10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</row>
    <row r="857" spans="1:38" ht="15.75" customHeight="1">
      <c r="A857" s="10"/>
      <c r="B857" s="10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</row>
    <row r="858" spans="1:38" ht="15.75" customHeight="1">
      <c r="A858" s="10"/>
      <c r="B858" s="10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</row>
    <row r="859" spans="1:38" ht="15.75" customHeight="1">
      <c r="A859" s="10"/>
      <c r="B859" s="10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</row>
    <row r="860" spans="1:38" ht="15.75" customHeight="1">
      <c r="A860" s="10"/>
      <c r="B860" s="10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</row>
    <row r="861" spans="1:38" ht="15.75" customHeight="1">
      <c r="A861" s="10"/>
      <c r="B861" s="10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</row>
    <row r="862" spans="1:38" ht="15.75" customHeight="1">
      <c r="A862" s="10"/>
      <c r="B862" s="10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</row>
    <row r="863" spans="1:38" ht="15.75" customHeight="1">
      <c r="A863" s="10"/>
      <c r="B863" s="10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</row>
    <row r="864" spans="1:38" ht="15.75" customHeight="1">
      <c r="A864" s="10"/>
      <c r="B864" s="10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</row>
    <row r="865" spans="1:38" ht="15.75" customHeight="1">
      <c r="A865" s="10"/>
      <c r="B865" s="10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</row>
    <row r="866" spans="1:38" ht="15.75" customHeight="1">
      <c r="A866" s="10"/>
      <c r="B866" s="10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</row>
    <row r="867" spans="1:38" ht="15.75" customHeight="1">
      <c r="A867" s="10"/>
      <c r="B867" s="10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</row>
    <row r="868" spans="1:38" ht="15.75" customHeight="1">
      <c r="A868" s="10"/>
      <c r="B868" s="10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</row>
    <row r="869" spans="1:38" ht="15.75" customHeight="1">
      <c r="A869" s="10"/>
      <c r="B869" s="10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</row>
    <row r="870" spans="1:38" ht="15.75" customHeight="1">
      <c r="A870" s="10"/>
      <c r="B870" s="10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</row>
    <row r="871" spans="1:38" ht="15.75" customHeight="1">
      <c r="A871" s="10"/>
      <c r="B871" s="10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</row>
    <row r="872" spans="1:38" ht="15.75" customHeight="1">
      <c r="A872" s="10"/>
      <c r="B872" s="10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</row>
    <row r="873" spans="1:38" ht="15.75" customHeight="1">
      <c r="A873" s="10"/>
      <c r="B873" s="10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</row>
    <row r="874" spans="1:38" ht="15.75" customHeight="1">
      <c r="A874" s="10"/>
      <c r="B874" s="10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</row>
    <row r="875" spans="1:38" ht="15.75" customHeight="1">
      <c r="A875" s="10"/>
      <c r="B875" s="10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</row>
    <row r="876" spans="1:38" ht="15.75" customHeight="1">
      <c r="A876" s="10"/>
      <c r="B876" s="10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</row>
    <row r="877" spans="1:38" ht="15.75" customHeight="1">
      <c r="A877" s="10"/>
      <c r="B877" s="10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</row>
    <row r="878" spans="1:38" ht="15.75" customHeight="1">
      <c r="A878" s="10"/>
      <c r="B878" s="10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</row>
    <row r="879" spans="1:38" ht="15.75" customHeight="1">
      <c r="A879" s="10"/>
      <c r="B879" s="10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</row>
    <row r="880" spans="1:38" ht="15.75" customHeight="1">
      <c r="A880" s="10"/>
      <c r="B880" s="10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</row>
    <row r="881" spans="1:38" ht="15.75" customHeight="1">
      <c r="A881" s="10"/>
      <c r="B881" s="10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</row>
    <row r="882" spans="1:38" ht="15.75" customHeight="1">
      <c r="A882" s="10"/>
      <c r="B882" s="10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</row>
    <row r="883" spans="1:38" ht="15.75" customHeight="1">
      <c r="A883" s="10"/>
      <c r="B883" s="10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</row>
    <row r="884" spans="1:38" ht="15.75" customHeight="1">
      <c r="A884" s="10"/>
      <c r="B884" s="10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</row>
    <row r="885" spans="1:38" ht="15.75" customHeight="1">
      <c r="A885" s="10"/>
      <c r="B885" s="10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</row>
    <row r="886" spans="1:38" ht="15.75" customHeight="1">
      <c r="A886" s="10"/>
      <c r="B886" s="10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</row>
    <row r="887" spans="1:38" ht="15.75" customHeight="1">
      <c r="A887" s="10"/>
      <c r="B887" s="10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</row>
    <row r="888" spans="1:38" ht="15.75" customHeight="1">
      <c r="A888" s="10"/>
      <c r="B888" s="10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</row>
    <row r="889" spans="1:38" ht="15.75" customHeight="1">
      <c r="A889" s="10"/>
      <c r="B889" s="10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</row>
    <row r="890" spans="1:38" ht="15.75" customHeight="1">
      <c r="A890" s="10"/>
      <c r="B890" s="10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</row>
    <row r="891" spans="1:38" ht="15.75" customHeight="1">
      <c r="A891" s="10"/>
      <c r="B891" s="10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</row>
    <row r="892" spans="1:38" ht="15.75" customHeight="1">
      <c r="A892" s="10"/>
      <c r="B892" s="10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</row>
    <row r="893" spans="1:38" ht="15.75" customHeight="1">
      <c r="A893" s="10"/>
      <c r="B893" s="10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</row>
    <row r="894" spans="1:38" ht="15.75" customHeight="1">
      <c r="A894" s="10"/>
      <c r="B894" s="10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</row>
    <row r="895" spans="1:38" ht="15.75" customHeight="1">
      <c r="A895" s="10"/>
      <c r="B895" s="10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</row>
    <row r="896" spans="1:38" ht="15.75" customHeight="1">
      <c r="A896" s="10"/>
      <c r="B896" s="10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</row>
    <row r="897" spans="1:38" ht="15.75" customHeight="1">
      <c r="A897" s="10"/>
      <c r="B897" s="10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</row>
    <row r="898" spans="1:38" ht="15.75" customHeight="1">
      <c r="A898" s="10"/>
      <c r="B898" s="10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</row>
    <row r="899" spans="1:38" ht="15.75" customHeight="1">
      <c r="A899" s="10"/>
      <c r="B899" s="10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</row>
    <row r="900" spans="1:38" ht="15.75" customHeight="1">
      <c r="A900" s="10"/>
      <c r="B900" s="10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</row>
    <row r="901" spans="1:38" ht="15.75" customHeight="1">
      <c r="A901" s="10"/>
      <c r="B901" s="10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</row>
    <row r="902" spans="1:38" ht="15.75" customHeight="1">
      <c r="A902" s="10"/>
      <c r="B902" s="10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</row>
    <row r="903" spans="1:38" ht="15.75" customHeight="1">
      <c r="A903" s="10"/>
      <c r="B903" s="10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</row>
    <row r="904" spans="1:38" ht="15.75" customHeight="1">
      <c r="A904" s="10"/>
      <c r="B904" s="10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</row>
    <row r="905" spans="1:38" ht="15.75" customHeight="1">
      <c r="A905" s="10"/>
      <c r="B905" s="10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</row>
    <row r="906" spans="1:38" ht="15.75" customHeight="1">
      <c r="A906" s="10"/>
      <c r="B906" s="10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</row>
    <row r="907" spans="1:38" ht="15.75" customHeight="1">
      <c r="A907" s="10"/>
      <c r="B907" s="10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</row>
    <row r="908" spans="1:38" ht="15.75" customHeight="1">
      <c r="A908" s="10"/>
      <c r="B908" s="10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</row>
    <row r="909" spans="1:38" ht="15.75" customHeight="1">
      <c r="A909" s="10"/>
      <c r="B909" s="10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</row>
    <row r="910" spans="1:38" ht="15.75" customHeight="1">
      <c r="A910" s="10"/>
      <c r="B910" s="10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</row>
    <row r="911" spans="1:38" ht="15.75" customHeight="1">
      <c r="A911" s="10"/>
      <c r="B911" s="10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</row>
    <row r="912" spans="1:38" ht="15.75" customHeight="1">
      <c r="A912" s="10"/>
      <c r="B912" s="10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</row>
    <row r="913" spans="1:38" ht="15.75" customHeight="1">
      <c r="A913" s="10"/>
      <c r="B913" s="10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</row>
    <row r="914" spans="1:38" ht="15.75" customHeight="1">
      <c r="A914" s="10"/>
      <c r="B914" s="10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</row>
    <row r="915" spans="1:38" ht="15.75" customHeight="1">
      <c r="A915" s="10"/>
      <c r="B915" s="10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</row>
    <row r="916" spans="1:38" ht="15.75" customHeight="1">
      <c r="A916" s="10"/>
      <c r="B916" s="10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</row>
    <row r="917" spans="1:38" ht="15.75" customHeight="1">
      <c r="A917" s="10"/>
      <c r="B917" s="10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</row>
    <row r="918" spans="1:38" ht="15.75" customHeight="1">
      <c r="A918" s="10"/>
      <c r="B918" s="10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</row>
    <row r="919" spans="1:38" ht="15.75" customHeight="1">
      <c r="A919" s="10"/>
      <c r="B919" s="10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</row>
    <row r="920" spans="1:38" ht="15.75" customHeight="1">
      <c r="A920" s="10"/>
      <c r="B920" s="10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</row>
    <row r="921" spans="1:38" ht="15.75" customHeight="1">
      <c r="A921" s="10"/>
      <c r="B921" s="10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</row>
    <row r="922" spans="1:38" ht="15.75" customHeight="1">
      <c r="A922" s="10"/>
      <c r="B922" s="10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</row>
    <row r="923" spans="1:38" ht="15.75" customHeight="1">
      <c r="A923" s="10"/>
      <c r="B923" s="10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</row>
    <row r="924" spans="1:38" ht="15.75" customHeight="1">
      <c r="A924" s="10"/>
      <c r="B924" s="10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</row>
    <row r="925" spans="1:38" ht="15.75" customHeight="1">
      <c r="A925" s="10"/>
      <c r="B925" s="10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</row>
    <row r="926" spans="1:38" ht="15.75" customHeight="1">
      <c r="A926" s="10"/>
      <c r="B926" s="10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</row>
    <row r="927" spans="1:38" ht="15.75" customHeight="1">
      <c r="A927" s="10"/>
      <c r="B927" s="10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</row>
    <row r="928" spans="1:38" ht="15.75" customHeight="1">
      <c r="A928" s="10"/>
      <c r="B928" s="10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</row>
    <row r="929" spans="1:38" ht="15.75" customHeight="1">
      <c r="A929" s="10"/>
      <c r="B929" s="10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</row>
    <row r="930" spans="1:38" ht="15.75" customHeight="1">
      <c r="A930" s="10"/>
      <c r="B930" s="10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</row>
    <row r="931" spans="1:38" ht="15.75" customHeight="1">
      <c r="A931" s="10"/>
      <c r="B931" s="10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</row>
    <row r="932" spans="1:38" ht="15.75" customHeight="1">
      <c r="A932" s="10"/>
      <c r="B932" s="10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</row>
    <row r="933" spans="1:38" ht="15.75" customHeight="1">
      <c r="A933" s="10"/>
      <c r="B933" s="10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</row>
    <row r="934" spans="1:38" ht="15.75" customHeight="1">
      <c r="A934" s="10"/>
      <c r="B934" s="10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</row>
    <row r="935" spans="1:38" ht="15.75" customHeight="1">
      <c r="A935" s="10"/>
      <c r="B935" s="10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</row>
    <row r="936" spans="1:38" ht="15.75" customHeight="1">
      <c r="A936" s="10"/>
      <c r="B936" s="10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</row>
    <row r="937" spans="1:38" ht="15.75" customHeight="1">
      <c r="A937" s="10"/>
      <c r="B937" s="10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</row>
    <row r="938" spans="1:38" ht="15.75" customHeight="1">
      <c r="A938" s="10"/>
      <c r="B938" s="10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</row>
    <row r="939" spans="1:38" ht="15.75" customHeight="1">
      <c r="A939" s="10"/>
      <c r="B939" s="10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</row>
    <row r="940" spans="1:38" ht="15.75" customHeight="1">
      <c r="A940" s="10"/>
      <c r="B940" s="10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</row>
    <row r="941" spans="1:38" ht="15.75" customHeight="1">
      <c r="A941" s="10"/>
      <c r="B941" s="10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</row>
    <row r="942" spans="1:38" ht="15.75" customHeight="1">
      <c r="A942" s="10"/>
      <c r="B942" s="10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</row>
    <row r="943" spans="1:38" ht="15.75" customHeight="1">
      <c r="A943" s="10"/>
      <c r="B943" s="10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</row>
    <row r="944" spans="1:38" ht="15.75" customHeight="1">
      <c r="A944" s="10"/>
      <c r="B944" s="10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</row>
    <row r="945" spans="1:38" ht="15.75" customHeight="1">
      <c r="A945" s="10"/>
      <c r="B945" s="10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</row>
    <row r="946" spans="1:38" ht="15.75" customHeight="1">
      <c r="A946" s="10"/>
      <c r="B946" s="10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</row>
    <row r="947" spans="1:38" ht="15.75" customHeight="1">
      <c r="A947" s="10"/>
      <c r="B947" s="10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</row>
    <row r="948" spans="1:38" ht="15.75" customHeight="1">
      <c r="A948" s="10"/>
      <c r="B948" s="10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</row>
    <row r="949" spans="1:38" ht="15.75" customHeight="1">
      <c r="A949" s="10"/>
      <c r="B949" s="10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</row>
    <row r="950" spans="1:38" ht="15.75" customHeight="1">
      <c r="A950" s="10"/>
      <c r="B950" s="10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</row>
    <row r="951" spans="1:38" ht="15.75" customHeight="1">
      <c r="A951" s="10"/>
      <c r="B951" s="10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</row>
    <row r="952" spans="1:38" ht="15.75" customHeight="1">
      <c r="A952" s="10"/>
      <c r="B952" s="10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</row>
    <row r="953" spans="1:38" ht="15.75" customHeight="1">
      <c r="A953" s="10"/>
      <c r="B953" s="10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</row>
    <row r="954" spans="1:38" ht="15.75" customHeight="1">
      <c r="A954" s="10"/>
      <c r="B954" s="10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</row>
    <row r="955" spans="1:38" ht="15.75" customHeight="1">
      <c r="A955" s="10"/>
      <c r="B955" s="10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</row>
    <row r="956" spans="1:38" ht="15.75" customHeight="1">
      <c r="A956" s="10"/>
      <c r="B956" s="10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</row>
    <row r="957" spans="1:38" ht="15.75" customHeight="1">
      <c r="A957" s="10"/>
      <c r="B957" s="10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</row>
    <row r="958" spans="1:38" ht="15.75" customHeight="1">
      <c r="A958" s="10"/>
      <c r="B958" s="10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</row>
    <row r="959" spans="1:38" ht="15.75" customHeight="1">
      <c r="A959" s="10"/>
      <c r="B959" s="10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</row>
    <row r="960" spans="1:38" ht="15.75" customHeight="1">
      <c r="A960" s="10"/>
      <c r="B960" s="10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</row>
    <row r="961" spans="1:38" ht="15.75" customHeight="1">
      <c r="A961" s="10"/>
      <c r="B961" s="10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</row>
    <row r="962" spans="1:38" ht="15.75" customHeight="1">
      <c r="A962" s="10"/>
      <c r="B962" s="10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</row>
    <row r="963" spans="1:38" ht="15.75" customHeight="1">
      <c r="A963" s="10"/>
      <c r="B963" s="10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</row>
    <row r="964" spans="1:38" ht="15.75" customHeight="1">
      <c r="A964" s="10"/>
      <c r="B964" s="10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</row>
    <row r="965" spans="1:38" ht="15.75" customHeight="1">
      <c r="A965" s="10"/>
      <c r="B965" s="10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</row>
    <row r="966" spans="1:38" ht="15.75" customHeight="1">
      <c r="A966" s="10"/>
      <c r="B966" s="10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</row>
    <row r="967" spans="1:38" ht="15.75" customHeight="1">
      <c r="A967" s="10"/>
      <c r="B967" s="10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</row>
    <row r="968" spans="1:38" ht="15.75" customHeight="1">
      <c r="A968" s="10"/>
      <c r="B968" s="10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</row>
    <row r="969" spans="1:38" ht="15.75" customHeight="1">
      <c r="A969" s="10"/>
      <c r="B969" s="10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</row>
    <row r="970" spans="1:38" ht="15.75" customHeight="1">
      <c r="A970" s="10"/>
      <c r="B970" s="10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</row>
    <row r="971" spans="1:38" ht="15.75" customHeight="1">
      <c r="A971" s="10"/>
      <c r="B971" s="10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</row>
    <row r="972" spans="1:38" ht="15.75" customHeight="1">
      <c r="A972" s="10"/>
      <c r="B972" s="10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</row>
    <row r="973" spans="1:38" ht="15.75" customHeight="1">
      <c r="A973" s="10"/>
      <c r="B973" s="10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</row>
    <row r="974" spans="1:38" ht="15.75" customHeight="1">
      <c r="A974" s="10"/>
      <c r="B974" s="10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</row>
    <row r="975" spans="1:38" ht="15.75" customHeight="1">
      <c r="A975" s="10"/>
      <c r="B975" s="10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</row>
    <row r="976" spans="1:38" ht="15.75" customHeight="1">
      <c r="A976" s="10"/>
      <c r="B976" s="10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</row>
    <row r="977" spans="1:38" ht="15.75" customHeight="1">
      <c r="A977" s="10"/>
      <c r="B977" s="10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</row>
    <row r="978" spans="1:38" ht="15.75" customHeight="1">
      <c r="A978" s="10"/>
      <c r="B978" s="10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</row>
    <row r="979" spans="1:38" ht="15.75" customHeight="1">
      <c r="A979" s="10"/>
      <c r="B979" s="10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</row>
    <row r="980" spans="1:38" ht="15.75" customHeight="1">
      <c r="A980" s="10"/>
      <c r="B980" s="10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</row>
    <row r="981" spans="1:38" ht="15.75" customHeight="1">
      <c r="A981" s="10"/>
      <c r="B981" s="10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</row>
    <row r="982" spans="1:38" ht="15.75" customHeight="1">
      <c r="A982" s="10"/>
      <c r="B982" s="10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</row>
    <row r="983" spans="1:38" ht="15.75" customHeight="1">
      <c r="A983" s="10"/>
      <c r="B983" s="10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</row>
    <row r="984" spans="1:38" ht="15.75" customHeight="1">
      <c r="A984" s="10"/>
      <c r="B984" s="10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</row>
    <row r="985" spans="1:38" ht="15.75" customHeight="1">
      <c r="A985" s="10"/>
      <c r="B985" s="10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</row>
    <row r="986" spans="1:38" ht="15.75" customHeight="1">
      <c r="A986" s="10"/>
      <c r="B986" s="10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</row>
    <row r="987" spans="1:38" ht="15.75" customHeight="1">
      <c r="A987" s="10"/>
      <c r="B987" s="10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</row>
    <row r="988" spans="1:38" ht="15.75" customHeight="1">
      <c r="A988" s="10"/>
      <c r="B988" s="10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</row>
    <row r="989" spans="1:38" ht="15.75" customHeight="1">
      <c r="A989" s="10"/>
      <c r="B989" s="10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</row>
    <row r="990" spans="1:38" ht="15.75" customHeight="1">
      <c r="A990" s="10"/>
      <c r="B990" s="10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</row>
    <row r="991" spans="1:38" ht="15.75" customHeight="1">
      <c r="A991" s="10"/>
      <c r="B991" s="10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</row>
    <row r="992" spans="1:38" ht="15.75" customHeight="1">
      <c r="A992" s="10"/>
      <c r="B992" s="10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</row>
    <row r="993" spans="1:38" ht="15.75" customHeight="1">
      <c r="A993" s="10"/>
      <c r="B993" s="10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</row>
    <row r="994" spans="1:38" ht="15.75" customHeight="1">
      <c r="A994" s="10"/>
      <c r="B994" s="10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</row>
    <row r="995" spans="1:38" ht="15.75" customHeight="1">
      <c r="A995" s="10"/>
      <c r="B995" s="10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</row>
    <row r="996" spans="1:38" ht="15.75" customHeight="1">
      <c r="A996" s="10"/>
      <c r="B996" s="10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</row>
    <row r="997" spans="1:38" ht="15.75" customHeight="1">
      <c r="A997" s="10"/>
      <c r="B997" s="10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</row>
    <row r="998" spans="1:38" ht="15.75" customHeight="1">
      <c r="A998" s="10"/>
      <c r="B998" s="10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</row>
    <row r="999" spans="1:38" ht="15.75" customHeight="1">
      <c r="A999" s="10"/>
      <c r="B999" s="10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</row>
    <row r="1000" spans="1:38" ht="15.75" customHeight="1">
      <c r="A1000" s="10"/>
      <c r="B1000" s="10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</row>
  </sheetData>
  <autoFilter ref="A1:X97" xr:uid="{00000000-0009-0000-0000-000003000000}"/>
  <mergeCells count="9">
    <mergeCell ref="Y5:Y7"/>
    <mergeCell ref="M6:P6"/>
    <mergeCell ref="Q6:T6"/>
    <mergeCell ref="U6:X6"/>
    <mergeCell ref="A97:B97"/>
    <mergeCell ref="R99:R100"/>
    <mergeCell ref="W1:X1"/>
    <mergeCell ref="C5:G5"/>
    <mergeCell ref="H5:X5"/>
  </mergeCells>
  <pageMargins left="0.2" right="0.2" top="0.25" bottom="0.25" header="0" footer="0"/>
  <pageSetup paperSize="8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00"/>
  <sheetViews>
    <sheetView topLeftCell="F1" workbookViewId="0">
      <pane ySplit="8" topLeftCell="A93" activePane="bottomLeft" state="frozen"/>
      <selection pane="bottomLeft" activeCell="A53" sqref="A53:Y53"/>
    </sheetView>
  </sheetViews>
  <sheetFormatPr defaultColWidth="14.42578125" defaultRowHeight="15" customHeight="1"/>
  <cols>
    <col min="1" max="1" width="4.85546875" style="49" customWidth="1"/>
    <col min="2" max="2" width="19.7109375" style="49" customWidth="1"/>
    <col min="3" max="3" width="10.28515625" style="143" customWidth="1"/>
    <col min="4" max="6" width="8.42578125" style="143" customWidth="1"/>
    <col min="7" max="7" width="12.85546875" style="143" customWidth="1"/>
    <col min="8" max="8" width="8.42578125" style="143" customWidth="1"/>
    <col min="9" max="9" width="9.5703125" style="143" bestFit="1" customWidth="1"/>
    <col min="10" max="11" width="8.42578125" style="143" customWidth="1"/>
    <col min="12" max="12" width="9.28515625" style="143" bestFit="1" customWidth="1"/>
    <col min="13" max="13" width="9.5703125" style="143" customWidth="1"/>
    <col min="14" max="14" width="10.28515625" style="143" customWidth="1"/>
    <col min="15" max="24" width="8.42578125" style="143" customWidth="1"/>
    <col min="25" max="25" width="8.7109375" style="143" customWidth="1"/>
    <col min="26" max="38" width="8.7109375" style="49" customWidth="1"/>
    <col min="39" max="16384" width="14.42578125" style="49"/>
  </cols>
  <sheetData>
    <row r="1" spans="1:38" ht="18.75" customHeight="1">
      <c r="A1" s="1"/>
      <c r="B1" s="2"/>
      <c r="C1" s="54"/>
      <c r="D1" s="54"/>
      <c r="E1" s="54"/>
      <c r="F1" s="54"/>
      <c r="G1" s="54"/>
      <c r="H1" s="54"/>
      <c r="I1" s="77"/>
      <c r="J1" s="77"/>
      <c r="K1" s="77"/>
      <c r="L1" s="77"/>
      <c r="M1" s="54"/>
      <c r="N1" s="54"/>
      <c r="O1" s="54"/>
      <c r="P1" s="54"/>
      <c r="Q1" s="54"/>
      <c r="R1" s="54"/>
      <c r="S1" s="54"/>
      <c r="T1" s="54"/>
      <c r="U1" s="54"/>
      <c r="V1" s="54"/>
      <c r="W1" s="82" t="s">
        <v>0</v>
      </c>
      <c r="X1" s="83"/>
      <c r="Y1" s="5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4"/>
    </row>
    <row r="2" spans="1:38" ht="18.75" customHeight="1">
      <c r="A2" s="60" t="s">
        <v>84</v>
      </c>
      <c r="B2" s="60"/>
      <c r="C2" s="84"/>
      <c r="D2" s="84"/>
      <c r="E2" s="84"/>
      <c r="F2" s="84"/>
      <c r="G2" s="84"/>
      <c r="H2" s="84"/>
      <c r="I2" s="85"/>
      <c r="J2" s="85"/>
      <c r="K2" s="85"/>
      <c r="L2" s="85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4"/>
    </row>
    <row r="3" spans="1:38" ht="18.75" customHeight="1">
      <c r="A3" s="5" t="s">
        <v>85</v>
      </c>
      <c r="B3" s="5"/>
      <c r="C3" s="86"/>
      <c r="D3" s="86"/>
      <c r="E3" s="86"/>
      <c r="F3" s="86"/>
      <c r="G3" s="187">
        <f>D53+I53</f>
        <v>546996.94900000002</v>
      </c>
      <c r="H3" s="187">
        <f>E53+J53</f>
        <v>58373.756999999998</v>
      </c>
      <c r="I3" s="188">
        <f>F53+K53</f>
        <v>857</v>
      </c>
      <c r="J3" s="188">
        <f>L53</f>
        <v>12422.65</v>
      </c>
      <c r="K3" s="87"/>
      <c r="L3" s="188">
        <f>D53+E53</f>
        <v>510370.26699999999</v>
      </c>
      <c r="M3" s="187">
        <f>H53</f>
        <v>108280.08900000001</v>
      </c>
      <c r="N3" s="188">
        <f>L3/100*81</f>
        <v>413399.91626999999</v>
      </c>
      <c r="O3" s="188">
        <f>L3/100*19</f>
        <v>96970.350729999991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4"/>
    </row>
    <row r="4" spans="1:38" ht="18.75" customHeight="1">
      <c r="A4" s="1"/>
      <c r="B4" s="2"/>
      <c r="C4" s="54"/>
      <c r="D4" s="54"/>
      <c r="E4" s="79"/>
      <c r="F4" s="54"/>
      <c r="G4" s="54"/>
      <c r="H4" s="54"/>
      <c r="I4" s="77"/>
      <c r="J4" s="77"/>
      <c r="K4" s="77"/>
      <c r="L4" s="77"/>
      <c r="M4" s="54"/>
      <c r="N4" s="54"/>
      <c r="O4" s="54"/>
      <c r="P4" s="54"/>
      <c r="Q4" s="54"/>
      <c r="R4" s="54"/>
      <c r="S4" s="54"/>
      <c r="T4" s="54"/>
      <c r="U4" s="54"/>
      <c r="V4" s="88" t="s">
        <v>1</v>
      </c>
      <c r="W4" s="88"/>
      <c r="X4" s="88"/>
      <c r="Y4" s="8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4"/>
    </row>
    <row r="5" spans="1:38" ht="28.5" customHeight="1">
      <c r="A5" s="6" t="s">
        <v>2</v>
      </c>
      <c r="B5" s="6" t="s">
        <v>3</v>
      </c>
      <c r="C5" s="89" t="s">
        <v>4</v>
      </c>
      <c r="D5" s="90"/>
      <c r="E5" s="90"/>
      <c r="F5" s="90"/>
      <c r="G5" s="91"/>
      <c r="H5" s="89" t="s">
        <v>5</v>
      </c>
      <c r="I5" s="92"/>
      <c r="J5" s="92"/>
      <c r="K5" s="92"/>
      <c r="L5" s="92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1"/>
      <c r="Y5" s="93" t="s">
        <v>6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9"/>
    </row>
    <row r="6" spans="1:38" ht="39.75" customHeight="1">
      <c r="A6" s="10"/>
      <c r="B6" s="10"/>
      <c r="C6" s="94" t="s">
        <v>7</v>
      </c>
      <c r="D6" s="95" t="s">
        <v>8</v>
      </c>
      <c r="E6" s="95" t="s">
        <v>9</v>
      </c>
      <c r="F6" s="96" t="s">
        <v>10</v>
      </c>
      <c r="G6" s="96" t="s">
        <v>11</v>
      </c>
      <c r="H6" s="97" t="s">
        <v>12</v>
      </c>
      <c r="I6" s="98"/>
      <c r="J6" s="98"/>
      <c r="K6" s="98"/>
      <c r="L6" s="98"/>
      <c r="M6" s="99" t="s">
        <v>13</v>
      </c>
      <c r="N6" s="90"/>
      <c r="O6" s="90"/>
      <c r="P6" s="91"/>
      <c r="Q6" s="99" t="s">
        <v>14</v>
      </c>
      <c r="R6" s="90"/>
      <c r="S6" s="90"/>
      <c r="T6" s="91"/>
      <c r="U6" s="99" t="s">
        <v>15</v>
      </c>
      <c r="V6" s="90"/>
      <c r="W6" s="90"/>
      <c r="X6" s="91"/>
      <c r="Y6" s="100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9"/>
    </row>
    <row r="7" spans="1:38" ht="45" customHeight="1">
      <c r="A7" s="10"/>
      <c r="B7" s="10"/>
      <c r="C7" s="101"/>
      <c r="D7" s="102"/>
      <c r="E7" s="102"/>
      <c r="F7" s="103"/>
      <c r="G7" s="103"/>
      <c r="H7" s="104"/>
      <c r="I7" s="95" t="s">
        <v>16</v>
      </c>
      <c r="J7" s="95" t="s">
        <v>9</v>
      </c>
      <c r="K7" s="95" t="s">
        <v>10</v>
      </c>
      <c r="L7" s="95" t="s">
        <v>11</v>
      </c>
      <c r="M7" s="95" t="s">
        <v>16</v>
      </c>
      <c r="N7" s="95" t="s">
        <v>9</v>
      </c>
      <c r="O7" s="95" t="s">
        <v>10</v>
      </c>
      <c r="P7" s="95" t="s">
        <v>11</v>
      </c>
      <c r="Q7" s="95" t="s">
        <v>16</v>
      </c>
      <c r="R7" s="95" t="s">
        <v>9</v>
      </c>
      <c r="S7" s="95" t="s">
        <v>10</v>
      </c>
      <c r="T7" s="95" t="s">
        <v>11</v>
      </c>
      <c r="U7" s="95" t="s">
        <v>17</v>
      </c>
      <c r="V7" s="95" t="s">
        <v>9</v>
      </c>
      <c r="W7" s="95" t="s">
        <v>18</v>
      </c>
      <c r="X7" s="95" t="s">
        <v>11</v>
      </c>
      <c r="Y7" s="105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  <c r="AL7" s="13"/>
    </row>
    <row r="8" spans="1:38" ht="18.75" customHeight="1">
      <c r="A8" s="192" t="s">
        <v>19</v>
      </c>
      <c r="B8" s="192" t="s">
        <v>20</v>
      </c>
      <c r="C8" s="193">
        <f>SUM(D8:G8)</f>
        <v>1023771.4759999999</v>
      </c>
      <c r="D8" s="194">
        <f t="shared" ref="D8:G8" si="0">SUM(D9:D22)</f>
        <v>846469.71</v>
      </c>
      <c r="E8" s="194">
        <f t="shared" si="0"/>
        <v>59973.269</v>
      </c>
      <c r="F8" s="194">
        <f t="shared" si="0"/>
        <v>4431</v>
      </c>
      <c r="G8" s="194">
        <f t="shared" si="0"/>
        <v>112897.497</v>
      </c>
      <c r="H8" s="194">
        <f>SUM(M8:X8)</f>
        <v>339372.62699999998</v>
      </c>
      <c r="I8" s="194">
        <f t="shared" ref="I8:N8" si="1">SUM(I9:I22)</f>
        <v>323369.83499999996</v>
      </c>
      <c r="J8" s="194">
        <f t="shared" si="1"/>
        <v>4437.0969999999998</v>
      </c>
      <c r="K8" s="194">
        <f t="shared" si="1"/>
        <v>5539</v>
      </c>
      <c r="L8" s="194">
        <f t="shared" si="1"/>
        <v>6026.6949999999997</v>
      </c>
      <c r="M8" s="194">
        <f t="shared" si="1"/>
        <v>83907.42</v>
      </c>
      <c r="N8" s="194">
        <f t="shared" si="1"/>
        <v>1081</v>
      </c>
      <c r="O8" s="194">
        <f t="shared" ref="O8:X8" si="2">SUM(O9:O22)</f>
        <v>1445</v>
      </c>
      <c r="P8" s="194">
        <f t="shared" si="2"/>
        <v>465</v>
      </c>
      <c r="Q8" s="194">
        <f t="shared" si="2"/>
        <v>211335</v>
      </c>
      <c r="R8" s="194">
        <f t="shared" si="2"/>
        <v>46</v>
      </c>
      <c r="S8" s="194">
        <f t="shared" si="2"/>
        <v>441</v>
      </c>
      <c r="T8" s="194">
        <f t="shared" si="2"/>
        <v>3.6949999999999998</v>
      </c>
      <c r="U8" s="194">
        <f t="shared" si="2"/>
        <v>28127.415000000001</v>
      </c>
      <c r="V8" s="194">
        <f t="shared" si="2"/>
        <v>3310.0970000000002</v>
      </c>
      <c r="W8" s="194">
        <f t="shared" si="2"/>
        <v>3653</v>
      </c>
      <c r="X8" s="194">
        <f t="shared" si="2"/>
        <v>5558</v>
      </c>
      <c r="Y8" s="195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2"/>
      <c r="AL8" s="13"/>
    </row>
    <row r="9" spans="1:38" ht="18.75" customHeight="1">
      <c r="A9" s="14">
        <v>1</v>
      </c>
      <c r="B9" s="4" t="s">
        <v>21</v>
      </c>
      <c r="C9" s="109">
        <v>43.003999999999998</v>
      </c>
      <c r="D9" s="110">
        <v>37.365000000000002</v>
      </c>
      <c r="E9" s="110">
        <v>5.3620000000000001</v>
      </c>
      <c r="F9" s="110">
        <v>277</v>
      </c>
      <c r="G9" s="110">
        <v>0</v>
      </c>
      <c r="H9" s="109">
        <v>51.307000000000002</v>
      </c>
      <c r="I9" s="109">
        <f>M9+Q9+U9</f>
        <v>937.42</v>
      </c>
      <c r="J9" s="109">
        <f>N9+R9+V9</f>
        <v>0</v>
      </c>
      <c r="K9" s="109">
        <f>O9+S9+W9</f>
        <v>0</v>
      </c>
      <c r="L9" s="109">
        <f>P9+T9+X9</f>
        <v>0</v>
      </c>
      <c r="M9" s="110">
        <v>27.42</v>
      </c>
      <c r="N9" s="110">
        <v>0</v>
      </c>
      <c r="O9" s="110">
        <v>0</v>
      </c>
      <c r="P9" s="110">
        <v>0</v>
      </c>
      <c r="Q9" s="110">
        <v>23</v>
      </c>
      <c r="R9" s="110">
        <v>0</v>
      </c>
      <c r="S9" s="110">
        <v>0</v>
      </c>
      <c r="T9" s="110">
        <v>0</v>
      </c>
      <c r="U9" s="110">
        <v>887</v>
      </c>
      <c r="V9" s="110">
        <v>0</v>
      </c>
      <c r="W9" s="110">
        <v>0</v>
      </c>
      <c r="X9" s="110">
        <v>0</v>
      </c>
      <c r="Y9" s="11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4"/>
    </row>
    <row r="10" spans="1:38" ht="18.75" customHeight="1">
      <c r="A10" s="61">
        <v>2</v>
      </c>
      <c r="B10" s="62" t="s">
        <v>22</v>
      </c>
      <c r="C10" s="63">
        <v>12074</v>
      </c>
      <c r="D10" s="64">
        <v>12074</v>
      </c>
      <c r="E10" s="64">
        <v>0</v>
      </c>
      <c r="F10" s="64">
        <v>0</v>
      </c>
      <c r="G10" s="64">
        <v>0</v>
      </c>
      <c r="H10" s="63">
        <v>48188</v>
      </c>
      <c r="I10" s="109">
        <f t="shared" ref="I10:I73" si="3">M10+Q10+U10</f>
        <v>48188</v>
      </c>
      <c r="J10" s="109">
        <f t="shared" ref="J10:J73" si="4">N10+R10+V10</f>
        <v>0</v>
      </c>
      <c r="K10" s="109">
        <f t="shared" ref="K10:K73" si="5">O10+S10+W10</f>
        <v>0</v>
      </c>
      <c r="L10" s="109">
        <f t="shared" ref="L10:L73" si="6">P10+T10+X10</f>
        <v>0</v>
      </c>
      <c r="M10" s="64">
        <v>0</v>
      </c>
      <c r="N10" s="64">
        <v>0</v>
      </c>
      <c r="O10" s="64">
        <v>0</v>
      </c>
      <c r="P10" s="64">
        <v>0</v>
      </c>
      <c r="Q10" s="64">
        <v>45278</v>
      </c>
      <c r="R10" s="64">
        <v>0</v>
      </c>
      <c r="S10" s="64">
        <v>0</v>
      </c>
      <c r="T10" s="64">
        <v>0</v>
      </c>
      <c r="U10" s="64">
        <v>2910</v>
      </c>
      <c r="V10" s="64">
        <v>0</v>
      </c>
      <c r="W10" s="64">
        <v>0</v>
      </c>
      <c r="X10" s="64">
        <v>0</v>
      </c>
      <c r="Y10" s="64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62"/>
      <c r="AL10" s="62"/>
    </row>
    <row r="11" spans="1:38" ht="18.75" customHeight="1">
      <c r="A11" s="14">
        <v>3</v>
      </c>
      <c r="B11" s="4" t="s">
        <v>23</v>
      </c>
      <c r="C11" s="111">
        <f>SUM(D11:G11)</f>
        <v>92707</v>
      </c>
      <c r="D11" s="112">
        <v>84042</v>
      </c>
      <c r="E11" s="112">
        <v>8665</v>
      </c>
      <c r="F11" s="112">
        <v>0</v>
      </c>
      <c r="G11" s="112">
        <v>0</v>
      </c>
      <c r="H11" s="111">
        <f>SUM(M11:X11)</f>
        <v>43850</v>
      </c>
      <c r="I11" s="109">
        <f t="shared" si="3"/>
        <v>43850</v>
      </c>
      <c r="J11" s="109">
        <f t="shared" si="4"/>
        <v>0</v>
      </c>
      <c r="K11" s="109">
        <f t="shared" si="5"/>
        <v>0</v>
      </c>
      <c r="L11" s="109">
        <f t="shared" si="6"/>
        <v>0</v>
      </c>
      <c r="M11" s="112">
        <v>14237</v>
      </c>
      <c r="N11" s="112">
        <v>0</v>
      </c>
      <c r="O11" s="112">
        <v>0</v>
      </c>
      <c r="P11" s="112">
        <v>0</v>
      </c>
      <c r="Q11" s="112">
        <v>22200</v>
      </c>
      <c r="R11" s="112">
        <v>0</v>
      </c>
      <c r="S11" s="112">
        <v>0</v>
      </c>
      <c r="T11" s="112">
        <v>0</v>
      </c>
      <c r="U11" s="112">
        <v>7413</v>
      </c>
      <c r="V11" s="112">
        <v>0</v>
      </c>
      <c r="W11" s="112">
        <v>0</v>
      </c>
      <c r="X11" s="112">
        <v>0</v>
      </c>
      <c r="Y11" s="11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4"/>
    </row>
    <row r="12" spans="1:38" ht="18.75" customHeight="1">
      <c r="A12" s="14">
        <v>4</v>
      </c>
      <c r="B12" s="4" t="s">
        <v>24</v>
      </c>
      <c r="C12" s="113">
        <v>80216</v>
      </c>
      <c r="D12" s="114">
        <v>50457</v>
      </c>
      <c r="E12" s="114">
        <v>6728</v>
      </c>
      <c r="F12" s="114">
        <v>98</v>
      </c>
      <c r="G12" s="114">
        <v>22933</v>
      </c>
      <c r="H12" s="114">
        <v>7140</v>
      </c>
      <c r="I12" s="109">
        <f t="shared" si="3"/>
        <v>5925</v>
      </c>
      <c r="J12" s="109">
        <f t="shared" si="4"/>
        <v>0</v>
      </c>
      <c r="K12" s="109">
        <f t="shared" si="5"/>
        <v>78</v>
      </c>
      <c r="L12" s="109">
        <f t="shared" si="6"/>
        <v>1137</v>
      </c>
      <c r="M12" s="114">
        <v>3395</v>
      </c>
      <c r="N12" s="114">
        <v>0</v>
      </c>
      <c r="O12" s="114">
        <v>0</v>
      </c>
      <c r="P12" s="114">
        <v>38</v>
      </c>
      <c r="Q12" s="114">
        <v>0</v>
      </c>
      <c r="R12" s="114">
        <v>0</v>
      </c>
      <c r="S12" s="114">
        <v>0</v>
      </c>
      <c r="T12" s="114">
        <v>0</v>
      </c>
      <c r="U12" s="114">
        <v>2530</v>
      </c>
      <c r="V12" s="114">
        <v>0</v>
      </c>
      <c r="W12" s="114">
        <v>78</v>
      </c>
      <c r="X12" s="114">
        <v>1099</v>
      </c>
      <c r="Y12" s="11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4"/>
    </row>
    <row r="13" spans="1:38" ht="18.75" customHeight="1">
      <c r="A13" s="14">
        <v>5</v>
      </c>
      <c r="B13" s="4" t="s">
        <v>25</v>
      </c>
      <c r="C13" s="111">
        <f t="shared" ref="C13:C17" si="7">SUM(D13:G13)</f>
        <v>85849</v>
      </c>
      <c r="D13" s="115">
        <v>52694</v>
      </c>
      <c r="E13" s="116">
        <v>5108</v>
      </c>
      <c r="F13" s="116">
        <v>699</v>
      </c>
      <c r="G13" s="116">
        <v>27348</v>
      </c>
      <c r="H13" s="111">
        <f t="shared" ref="H13:H17" si="8">SUM(M13:X13)</f>
        <v>13689</v>
      </c>
      <c r="I13" s="109">
        <f t="shared" si="3"/>
        <v>10966</v>
      </c>
      <c r="J13" s="109">
        <f t="shared" si="4"/>
        <v>1029</v>
      </c>
      <c r="K13" s="109">
        <f t="shared" si="5"/>
        <v>629</v>
      </c>
      <c r="L13" s="109">
        <f t="shared" si="6"/>
        <v>1065</v>
      </c>
      <c r="M13" s="115">
        <v>9569</v>
      </c>
      <c r="N13" s="116">
        <v>520</v>
      </c>
      <c r="O13" s="116">
        <v>0</v>
      </c>
      <c r="P13" s="116">
        <v>129</v>
      </c>
      <c r="Q13" s="116">
        <v>0</v>
      </c>
      <c r="R13" s="116">
        <v>0</v>
      </c>
      <c r="S13" s="116">
        <v>0</v>
      </c>
      <c r="T13" s="116">
        <v>0</v>
      </c>
      <c r="U13" s="116">
        <v>1397</v>
      </c>
      <c r="V13" s="116">
        <v>509</v>
      </c>
      <c r="W13" s="116">
        <v>629</v>
      </c>
      <c r="X13" s="116">
        <v>936</v>
      </c>
      <c r="Y13" s="11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4"/>
    </row>
    <row r="14" spans="1:38" ht="18.75" customHeight="1">
      <c r="A14" s="14">
        <v>6</v>
      </c>
      <c r="B14" s="4" t="s">
        <v>26</v>
      </c>
      <c r="C14" s="111">
        <f t="shared" si="7"/>
        <v>36610</v>
      </c>
      <c r="D14" s="112">
        <v>36610</v>
      </c>
      <c r="E14" s="112"/>
      <c r="F14" s="112"/>
      <c r="G14" s="112"/>
      <c r="H14" s="111">
        <f t="shared" si="8"/>
        <v>60113</v>
      </c>
      <c r="I14" s="109">
        <f t="shared" si="3"/>
        <v>60113</v>
      </c>
      <c r="J14" s="109">
        <f t="shared" si="4"/>
        <v>0</v>
      </c>
      <c r="K14" s="109">
        <f t="shared" si="5"/>
        <v>0</v>
      </c>
      <c r="L14" s="109">
        <f t="shared" si="6"/>
        <v>0</v>
      </c>
      <c r="M14" s="112">
        <v>5941</v>
      </c>
      <c r="N14" s="112"/>
      <c r="O14" s="112"/>
      <c r="P14" s="112"/>
      <c r="Q14" s="112">
        <v>53906</v>
      </c>
      <c r="R14" s="112"/>
      <c r="S14" s="112"/>
      <c r="T14" s="112"/>
      <c r="U14" s="112">
        <v>266</v>
      </c>
      <c r="V14" s="112"/>
      <c r="W14" s="112"/>
      <c r="X14" s="112"/>
      <c r="Y14" s="11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4"/>
    </row>
    <row r="15" spans="1:38" ht="18.75" customHeight="1">
      <c r="A15" s="43">
        <v>7</v>
      </c>
      <c r="B15" s="44" t="s">
        <v>27</v>
      </c>
      <c r="C15" s="117">
        <f t="shared" si="7"/>
        <v>25714</v>
      </c>
      <c r="D15" s="117">
        <v>23284</v>
      </c>
      <c r="E15" s="117">
        <v>2430</v>
      </c>
      <c r="F15" s="117"/>
      <c r="G15" s="117"/>
      <c r="H15" s="117">
        <f t="shared" si="8"/>
        <v>48381</v>
      </c>
      <c r="I15" s="109">
        <f t="shared" si="3"/>
        <v>47081</v>
      </c>
      <c r="J15" s="109">
        <f t="shared" si="4"/>
        <v>1300</v>
      </c>
      <c r="K15" s="109">
        <f t="shared" si="5"/>
        <v>0</v>
      </c>
      <c r="L15" s="109">
        <f t="shared" si="6"/>
        <v>0</v>
      </c>
      <c r="M15" s="117">
        <v>1398</v>
      </c>
      <c r="N15" s="117">
        <v>295</v>
      </c>
      <c r="O15" s="117"/>
      <c r="P15" s="117"/>
      <c r="Q15" s="117">
        <v>45000</v>
      </c>
      <c r="R15" s="117"/>
      <c r="S15" s="117"/>
      <c r="T15" s="117"/>
      <c r="U15" s="117">
        <v>683</v>
      </c>
      <c r="V15" s="117">
        <v>1005</v>
      </c>
      <c r="W15" s="117"/>
      <c r="X15" s="117"/>
      <c r="Y15" s="11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8"/>
      <c r="AL15" s="44"/>
    </row>
    <row r="16" spans="1:38" ht="18.75" customHeight="1">
      <c r="A16" s="14">
        <v>8</v>
      </c>
      <c r="B16" s="4" t="s">
        <v>28</v>
      </c>
      <c r="C16" s="111">
        <f t="shared" si="7"/>
        <v>283100</v>
      </c>
      <c r="D16" s="112">
        <v>205613</v>
      </c>
      <c r="E16" s="112">
        <v>14376</v>
      </c>
      <c r="F16" s="112">
        <v>1041</v>
      </c>
      <c r="G16" s="112">
        <v>62070</v>
      </c>
      <c r="H16" s="111">
        <f t="shared" si="8"/>
        <v>19093</v>
      </c>
      <c r="I16" s="109">
        <f t="shared" si="3"/>
        <v>14411</v>
      </c>
      <c r="J16" s="109">
        <f t="shared" si="4"/>
        <v>1355</v>
      </c>
      <c r="K16" s="109">
        <f t="shared" si="5"/>
        <v>801</v>
      </c>
      <c r="L16" s="109">
        <f t="shared" si="6"/>
        <v>2526</v>
      </c>
      <c r="M16" s="112">
        <v>3106</v>
      </c>
      <c r="N16" s="112">
        <v>145</v>
      </c>
      <c r="O16" s="112">
        <v>87</v>
      </c>
      <c r="P16" s="112">
        <v>20</v>
      </c>
      <c r="Q16" s="112">
        <v>0</v>
      </c>
      <c r="R16" s="112">
        <v>0</v>
      </c>
      <c r="S16" s="112">
        <v>0</v>
      </c>
      <c r="T16" s="112">
        <v>0</v>
      </c>
      <c r="U16" s="112">
        <v>11305</v>
      </c>
      <c r="V16" s="112">
        <v>1210</v>
      </c>
      <c r="W16" s="112">
        <v>714</v>
      </c>
      <c r="X16" s="112">
        <v>2506</v>
      </c>
      <c r="Y16" s="11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3"/>
      <c r="AL16" s="4"/>
    </row>
    <row r="17" spans="1:38" ht="18.75" customHeight="1">
      <c r="A17" s="21">
        <v>9</v>
      </c>
      <c r="B17" s="22" t="s">
        <v>29</v>
      </c>
      <c r="C17" s="118">
        <f t="shared" si="7"/>
        <v>147180</v>
      </c>
      <c r="D17" s="65">
        <v>139880</v>
      </c>
      <c r="E17" s="64">
        <v>7300</v>
      </c>
      <c r="F17" s="119"/>
      <c r="G17" s="119"/>
      <c r="H17" s="118">
        <f t="shared" si="8"/>
        <v>29997</v>
      </c>
      <c r="I17" s="109">
        <f t="shared" si="3"/>
        <v>27244</v>
      </c>
      <c r="J17" s="109">
        <f t="shared" si="4"/>
        <v>0</v>
      </c>
      <c r="K17" s="109">
        <f t="shared" si="5"/>
        <v>2717</v>
      </c>
      <c r="L17" s="109">
        <f t="shared" si="6"/>
        <v>36</v>
      </c>
      <c r="M17" s="119">
        <v>27244</v>
      </c>
      <c r="N17" s="119"/>
      <c r="O17" s="119">
        <v>1110</v>
      </c>
      <c r="P17" s="119">
        <v>0</v>
      </c>
      <c r="Q17" s="119"/>
      <c r="R17" s="119"/>
      <c r="S17" s="119">
        <v>441</v>
      </c>
      <c r="T17" s="119">
        <v>0</v>
      </c>
      <c r="U17" s="119"/>
      <c r="V17" s="119"/>
      <c r="W17" s="119">
        <v>1166</v>
      </c>
      <c r="X17" s="119">
        <v>36</v>
      </c>
      <c r="Y17" s="119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2"/>
    </row>
    <row r="18" spans="1:38" ht="18.75" customHeight="1">
      <c r="A18" s="14">
        <v>10</v>
      </c>
      <c r="B18" s="4" t="s">
        <v>30</v>
      </c>
      <c r="C18" s="120">
        <v>85.454999999999998</v>
      </c>
      <c r="D18" s="121">
        <v>76.372</v>
      </c>
      <c r="E18" s="121">
        <v>4.7210000000000001</v>
      </c>
      <c r="F18" s="121">
        <v>865</v>
      </c>
      <c r="G18" s="121">
        <v>3.4969999999999999</v>
      </c>
      <c r="H18" s="121">
        <v>6.4160000000000004</v>
      </c>
      <c r="I18" s="109">
        <f t="shared" si="3"/>
        <v>314.43599999999998</v>
      </c>
      <c r="J18" s="109">
        <f t="shared" si="4"/>
        <v>1.097</v>
      </c>
      <c r="K18" s="109">
        <f t="shared" si="5"/>
        <v>1208</v>
      </c>
      <c r="L18" s="109">
        <f t="shared" si="6"/>
        <v>364</v>
      </c>
      <c r="M18" s="121">
        <v>311</v>
      </c>
      <c r="N18" s="121">
        <v>0</v>
      </c>
      <c r="O18" s="121">
        <v>217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3.4359999999999999</v>
      </c>
      <c r="V18" s="121">
        <v>1.097</v>
      </c>
      <c r="W18" s="121">
        <v>991</v>
      </c>
      <c r="X18" s="121">
        <v>364</v>
      </c>
      <c r="Y18" s="11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3"/>
      <c r="AL18" s="4"/>
    </row>
    <row r="19" spans="1:38" ht="18.75" customHeight="1">
      <c r="A19" s="14">
        <v>11</v>
      </c>
      <c r="B19" s="4" t="s">
        <v>31</v>
      </c>
      <c r="C19" s="111">
        <f t="shared" ref="C19:C20" si="9">SUM(D19:G19)</f>
        <v>98201</v>
      </c>
      <c r="D19" s="112">
        <v>91088</v>
      </c>
      <c r="E19" s="112">
        <v>5737</v>
      </c>
      <c r="F19" s="112">
        <v>1376</v>
      </c>
      <c r="G19" s="112"/>
      <c r="H19" s="111">
        <f t="shared" ref="H19:H20" si="10">SUM(M19:X19)</f>
        <v>30681</v>
      </c>
      <c r="I19" s="109">
        <f t="shared" si="3"/>
        <v>30681</v>
      </c>
      <c r="J19" s="109">
        <f t="shared" si="4"/>
        <v>0</v>
      </c>
      <c r="K19" s="109">
        <f t="shared" si="5"/>
        <v>0</v>
      </c>
      <c r="L19" s="109">
        <f t="shared" si="6"/>
        <v>0</v>
      </c>
      <c r="M19" s="112">
        <v>12681</v>
      </c>
      <c r="N19" s="112"/>
      <c r="O19" s="112"/>
      <c r="P19" s="112"/>
      <c r="Q19" s="112">
        <v>18000</v>
      </c>
      <c r="R19" s="112"/>
      <c r="S19" s="112"/>
      <c r="T19" s="112"/>
      <c r="U19" s="112"/>
      <c r="V19" s="112"/>
      <c r="W19" s="112"/>
      <c r="X19" s="112"/>
      <c r="Y19" s="11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  <c r="AL19" s="4"/>
    </row>
    <row r="20" spans="1:38" ht="18.75" customHeight="1">
      <c r="A20" s="14">
        <v>12</v>
      </c>
      <c r="B20" s="4" t="s">
        <v>32</v>
      </c>
      <c r="C20" s="111">
        <f t="shared" si="9"/>
        <v>131283</v>
      </c>
      <c r="D20" s="112">
        <v>122523</v>
      </c>
      <c r="E20" s="112">
        <v>8760</v>
      </c>
      <c r="F20" s="112"/>
      <c r="G20" s="112"/>
      <c r="H20" s="111">
        <f t="shared" si="10"/>
        <v>27211</v>
      </c>
      <c r="I20" s="109">
        <f t="shared" si="3"/>
        <v>26928</v>
      </c>
      <c r="J20" s="109">
        <f t="shared" si="4"/>
        <v>0</v>
      </c>
      <c r="K20" s="109">
        <f t="shared" si="5"/>
        <v>0</v>
      </c>
      <c r="L20" s="109">
        <f t="shared" si="6"/>
        <v>283</v>
      </c>
      <c r="M20" s="112"/>
      <c r="N20" s="112"/>
      <c r="O20" s="112"/>
      <c r="P20" s="112"/>
      <c r="Q20" s="112">
        <v>26928</v>
      </c>
      <c r="R20" s="112"/>
      <c r="S20" s="112"/>
      <c r="T20" s="112"/>
      <c r="U20" s="112"/>
      <c r="V20" s="112"/>
      <c r="W20" s="112"/>
      <c r="X20" s="112">
        <v>283</v>
      </c>
      <c r="Y20" s="11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  <c r="AL20" s="4"/>
    </row>
    <row r="21" spans="1:38" ht="18.75" customHeight="1">
      <c r="A21" s="14">
        <v>13</v>
      </c>
      <c r="B21" s="4" t="s">
        <v>33</v>
      </c>
      <c r="C21" s="66">
        <v>58.777000000000001</v>
      </c>
      <c r="D21" s="64">
        <v>54.972999999999999</v>
      </c>
      <c r="E21" s="64">
        <v>3.1859999999999999</v>
      </c>
      <c r="F21" s="64">
        <v>75</v>
      </c>
      <c r="G21" s="64">
        <v>543</v>
      </c>
      <c r="H21" s="63">
        <v>8.6940000000000008</v>
      </c>
      <c r="I21" s="109">
        <f t="shared" si="3"/>
        <v>795.97900000000004</v>
      </c>
      <c r="J21" s="109">
        <f t="shared" si="4"/>
        <v>624</v>
      </c>
      <c r="K21" s="109">
        <f t="shared" si="5"/>
        <v>106</v>
      </c>
      <c r="L21" s="109">
        <f t="shared" si="6"/>
        <v>501.69499999999999</v>
      </c>
      <c r="M21" s="64">
        <v>793</v>
      </c>
      <c r="N21" s="64">
        <v>121</v>
      </c>
      <c r="O21" s="64">
        <v>31</v>
      </c>
      <c r="P21" s="64">
        <v>278</v>
      </c>
      <c r="Q21" s="64">
        <v>0</v>
      </c>
      <c r="R21" s="64">
        <v>46</v>
      </c>
      <c r="S21" s="64">
        <v>0</v>
      </c>
      <c r="T21" s="64">
        <v>3.6949999999999998</v>
      </c>
      <c r="U21" s="64">
        <v>2.9790000000000001</v>
      </c>
      <c r="V21" s="64">
        <v>457</v>
      </c>
      <c r="W21" s="64">
        <v>75</v>
      </c>
      <c r="X21" s="64">
        <v>220</v>
      </c>
      <c r="Y21" s="11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3"/>
      <c r="AL21" s="4"/>
    </row>
    <row r="22" spans="1:38" ht="18.75" customHeight="1">
      <c r="A22" s="14">
        <v>14</v>
      </c>
      <c r="B22" s="4" t="s">
        <v>34</v>
      </c>
      <c r="C22" s="111">
        <f t="shared" ref="C22:C23" si="11">SUM(D22:G22)</f>
        <v>28892</v>
      </c>
      <c r="D22" s="139">
        <v>28036</v>
      </c>
      <c r="E22" s="139">
        <v>856</v>
      </c>
      <c r="F22" s="139"/>
      <c r="G22" s="139"/>
      <c r="H22" s="111">
        <f t="shared" ref="H22:H24" si="12">SUM(M22:X22)</f>
        <v>6177</v>
      </c>
      <c r="I22" s="109">
        <f t="shared" si="3"/>
        <v>5935</v>
      </c>
      <c r="J22" s="109">
        <f t="shared" si="4"/>
        <v>128</v>
      </c>
      <c r="K22" s="109">
        <f t="shared" si="5"/>
        <v>0</v>
      </c>
      <c r="L22" s="109">
        <f t="shared" si="6"/>
        <v>114</v>
      </c>
      <c r="M22" s="112">
        <v>5205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730</v>
      </c>
      <c r="V22" s="112">
        <v>128</v>
      </c>
      <c r="W22" s="112">
        <v>0</v>
      </c>
      <c r="X22" s="112">
        <v>114</v>
      </c>
      <c r="Y22" s="11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3"/>
      <c r="AL22" s="4"/>
    </row>
    <row r="23" spans="1:38" ht="18.75" customHeight="1">
      <c r="A23" s="196" t="s">
        <v>35</v>
      </c>
      <c r="B23" s="196" t="s">
        <v>36</v>
      </c>
      <c r="C23" s="197">
        <f t="shared" si="11"/>
        <v>833859.07399999991</v>
      </c>
      <c r="D23" s="194">
        <f t="shared" ref="D23:G23" si="13">SUM(D24:D37)</f>
        <v>768454.25099999993</v>
      </c>
      <c r="E23" s="194">
        <f t="shared" si="13"/>
        <v>9985</v>
      </c>
      <c r="F23" s="194">
        <f t="shared" si="13"/>
        <v>712.15</v>
      </c>
      <c r="G23" s="194">
        <f t="shared" si="13"/>
        <v>54707.673000000003</v>
      </c>
      <c r="H23" s="194">
        <f t="shared" si="12"/>
        <v>286873.402</v>
      </c>
      <c r="I23" s="198">
        <f t="shared" si="3"/>
        <v>278006.57900000003</v>
      </c>
      <c r="J23" s="198">
        <f t="shared" si="4"/>
        <v>0</v>
      </c>
      <c r="K23" s="198">
        <f t="shared" si="5"/>
        <v>4138.7860000000001</v>
      </c>
      <c r="L23" s="198">
        <f t="shared" si="6"/>
        <v>4728.0370000000003</v>
      </c>
      <c r="M23" s="194">
        <f t="shared" ref="M23:X23" si="14">SUM(M24:M37)</f>
        <v>84805.483999999997</v>
      </c>
      <c r="N23" s="194">
        <f t="shared" si="14"/>
        <v>0</v>
      </c>
      <c r="O23" s="194">
        <f t="shared" si="14"/>
        <v>195</v>
      </c>
      <c r="P23" s="194">
        <f t="shared" si="14"/>
        <v>626.91100000000006</v>
      </c>
      <c r="Q23" s="194">
        <f t="shared" si="14"/>
        <v>169905</v>
      </c>
      <c r="R23" s="194">
        <f t="shared" si="14"/>
        <v>0</v>
      </c>
      <c r="S23" s="194">
        <f t="shared" si="14"/>
        <v>0</v>
      </c>
      <c r="T23" s="194">
        <f t="shared" si="14"/>
        <v>0</v>
      </c>
      <c r="U23" s="194">
        <f t="shared" si="14"/>
        <v>23296.095000000001</v>
      </c>
      <c r="V23" s="194">
        <f t="shared" si="14"/>
        <v>0</v>
      </c>
      <c r="W23" s="194">
        <f t="shared" si="14"/>
        <v>3943.7860000000001</v>
      </c>
      <c r="X23" s="194">
        <f t="shared" si="14"/>
        <v>4101.1260000000002</v>
      </c>
      <c r="Y23" s="195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13"/>
    </row>
    <row r="24" spans="1:38" ht="18.75" customHeight="1">
      <c r="A24" s="14">
        <v>1</v>
      </c>
      <c r="B24" s="4" t="s">
        <v>21</v>
      </c>
      <c r="C24" s="111">
        <f>SUM(D24:U24)</f>
        <v>112439</v>
      </c>
      <c r="D24" s="112">
        <v>55268</v>
      </c>
      <c r="H24" s="189">
        <f t="shared" si="12"/>
        <v>19357</v>
      </c>
      <c r="I24" s="109">
        <f t="shared" si="3"/>
        <v>18338</v>
      </c>
      <c r="J24" s="109">
        <f t="shared" si="4"/>
        <v>0</v>
      </c>
      <c r="K24" s="109">
        <f t="shared" si="5"/>
        <v>1019</v>
      </c>
      <c r="L24" s="109">
        <f t="shared" si="6"/>
        <v>0</v>
      </c>
      <c r="M24" s="112">
        <v>12733</v>
      </c>
      <c r="N24" s="112"/>
      <c r="O24" s="112">
        <v>119</v>
      </c>
      <c r="P24" s="112"/>
      <c r="Q24" s="112"/>
      <c r="R24" s="112"/>
      <c r="S24" s="112"/>
      <c r="T24" s="112"/>
      <c r="U24" s="112">
        <v>5605</v>
      </c>
      <c r="V24" s="112"/>
      <c r="W24" s="112">
        <v>900</v>
      </c>
      <c r="X24" s="112"/>
      <c r="Y24" s="11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3"/>
      <c r="AL24" s="4"/>
    </row>
    <row r="25" spans="1:38" ht="18.75" customHeight="1">
      <c r="A25" s="61">
        <v>2</v>
      </c>
      <c r="B25" s="62" t="s">
        <v>22</v>
      </c>
      <c r="C25" s="63">
        <v>20066</v>
      </c>
      <c r="D25" s="64">
        <v>20066</v>
      </c>
      <c r="E25" s="64"/>
      <c r="F25" s="64"/>
      <c r="G25" s="64"/>
      <c r="H25" s="63">
        <v>63360</v>
      </c>
      <c r="I25" s="109">
        <f t="shared" si="3"/>
        <v>63360</v>
      </c>
      <c r="J25" s="109">
        <f t="shared" si="4"/>
        <v>0</v>
      </c>
      <c r="K25" s="109">
        <f t="shared" si="5"/>
        <v>0</v>
      </c>
      <c r="L25" s="109">
        <f t="shared" si="6"/>
        <v>0</v>
      </c>
      <c r="M25" s="64"/>
      <c r="N25" s="64"/>
      <c r="O25" s="64"/>
      <c r="P25" s="64"/>
      <c r="Q25" s="64">
        <v>61800</v>
      </c>
      <c r="R25" s="64"/>
      <c r="S25" s="64"/>
      <c r="T25" s="64"/>
      <c r="U25" s="64">
        <v>1560</v>
      </c>
      <c r="V25" s="64"/>
      <c r="W25" s="64"/>
      <c r="X25" s="64"/>
      <c r="Y25" s="64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62"/>
      <c r="AL25" s="62"/>
    </row>
    <row r="26" spans="1:38" ht="18.75" customHeight="1">
      <c r="A26" s="14">
        <v>3</v>
      </c>
      <c r="B26" s="4" t="s">
        <v>23</v>
      </c>
      <c r="C26" s="111">
        <f>SUM(D26:G26)</f>
        <v>143644</v>
      </c>
      <c r="D26" s="112">
        <v>133659</v>
      </c>
      <c r="E26" s="112">
        <v>9985</v>
      </c>
      <c r="F26" s="112">
        <v>0</v>
      </c>
      <c r="G26" s="112">
        <v>0</v>
      </c>
      <c r="H26" s="111">
        <f>SUM(M26:X26)</f>
        <v>74551</v>
      </c>
      <c r="I26" s="109">
        <f t="shared" si="3"/>
        <v>74551</v>
      </c>
      <c r="J26" s="109">
        <f t="shared" si="4"/>
        <v>0</v>
      </c>
      <c r="K26" s="109">
        <f t="shared" si="5"/>
        <v>0</v>
      </c>
      <c r="L26" s="109">
        <f t="shared" si="6"/>
        <v>0</v>
      </c>
      <c r="M26" s="112">
        <v>22954</v>
      </c>
      <c r="N26" s="112">
        <v>0</v>
      </c>
      <c r="O26" s="112">
        <v>0</v>
      </c>
      <c r="P26" s="112">
        <v>0</v>
      </c>
      <c r="Q26" s="112">
        <v>43081</v>
      </c>
      <c r="R26" s="112">
        <v>0</v>
      </c>
      <c r="S26" s="112">
        <v>0</v>
      </c>
      <c r="T26" s="112">
        <v>0</v>
      </c>
      <c r="U26" s="112">
        <v>8516</v>
      </c>
      <c r="V26" s="112">
        <v>0</v>
      </c>
      <c r="W26" s="112">
        <v>0</v>
      </c>
      <c r="X26" s="112">
        <v>0</v>
      </c>
      <c r="Y26" s="11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3"/>
      <c r="AL26" s="4"/>
    </row>
    <row r="27" spans="1:38" ht="18.75" customHeight="1">
      <c r="A27" s="14">
        <v>4</v>
      </c>
      <c r="B27" s="4" t="s">
        <v>24</v>
      </c>
      <c r="C27" s="113">
        <v>115614</v>
      </c>
      <c r="D27" s="114">
        <v>70068</v>
      </c>
      <c r="E27" s="114">
        <v>0</v>
      </c>
      <c r="F27" s="114">
        <v>0</v>
      </c>
      <c r="G27" s="114">
        <v>45546</v>
      </c>
      <c r="H27" s="114">
        <v>9667</v>
      </c>
      <c r="I27" s="109">
        <f t="shared" si="3"/>
        <v>8017</v>
      </c>
      <c r="J27" s="109">
        <f t="shared" si="4"/>
        <v>0</v>
      </c>
      <c r="K27" s="109">
        <f t="shared" si="5"/>
        <v>135</v>
      </c>
      <c r="L27" s="109">
        <f t="shared" si="6"/>
        <v>1514</v>
      </c>
      <c r="M27" s="114">
        <v>6524</v>
      </c>
      <c r="N27" s="114">
        <v>0</v>
      </c>
      <c r="O27" s="114">
        <v>0</v>
      </c>
      <c r="P27" s="114">
        <v>382</v>
      </c>
      <c r="Q27" s="114">
        <v>0</v>
      </c>
      <c r="R27" s="114">
        <v>0</v>
      </c>
      <c r="S27" s="114">
        <v>0</v>
      </c>
      <c r="T27" s="114">
        <v>0</v>
      </c>
      <c r="U27" s="114">
        <v>1493</v>
      </c>
      <c r="V27" s="114">
        <v>0</v>
      </c>
      <c r="W27" s="114">
        <v>135</v>
      </c>
      <c r="X27" s="114">
        <v>1132</v>
      </c>
      <c r="Y27" s="11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3"/>
      <c r="AL27" s="4"/>
    </row>
    <row r="28" spans="1:38" ht="18.75" customHeight="1">
      <c r="A28" s="14">
        <v>5</v>
      </c>
      <c r="B28" s="4" t="s">
        <v>25</v>
      </c>
      <c r="C28" s="111">
        <f t="shared" ref="C28:C32" si="15">SUM(D28:G28)</f>
        <v>69978</v>
      </c>
      <c r="D28" s="65">
        <v>60587</v>
      </c>
      <c r="E28" s="64">
        <v>0</v>
      </c>
      <c r="F28" s="64">
        <v>294</v>
      </c>
      <c r="G28" s="64">
        <v>9097</v>
      </c>
      <c r="H28" s="111">
        <f t="shared" ref="H28:H32" si="16">SUM(M28:X28)</f>
        <v>12155</v>
      </c>
      <c r="I28" s="109">
        <f t="shared" si="3"/>
        <v>11861</v>
      </c>
      <c r="J28" s="109">
        <f t="shared" si="4"/>
        <v>0</v>
      </c>
      <c r="K28" s="109">
        <f t="shared" si="5"/>
        <v>294</v>
      </c>
      <c r="L28" s="109">
        <f t="shared" si="6"/>
        <v>0</v>
      </c>
      <c r="M28" s="65">
        <v>10986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875</v>
      </c>
      <c r="V28" s="64">
        <v>0</v>
      </c>
      <c r="W28" s="64">
        <v>294</v>
      </c>
      <c r="X28" s="64">
        <v>0</v>
      </c>
      <c r="Y28" s="11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3"/>
      <c r="AL28" s="4"/>
    </row>
    <row r="29" spans="1:38" ht="18.75" customHeight="1">
      <c r="A29" s="14">
        <v>6</v>
      </c>
      <c r="B29" s="4" t="s">
        <v>26</v>
      </c>
      <c r="C29" s="111">
        <f t="shared" si="15"/>
        <v>55436</v>
      </c>
      <c r="D29" s="112">
        <v>55436</v>
      </c>
      <c r="E29" s="112"/>
      <c r="F29" s="112"/>
      <c r="G29" s="112"/>
      <c r="H29" s="111">
        <f t="shared" si="16"/>
        <v>45035</v>
      </c>
      <c r="I29" s="109">
        <f t="shared" si="3"/>
        <v>45035</v>
      </c>
      <c r="J29" s="109">
        <f t="shared" si="4"/>
        <v>0</v>
      </c>
      <c r="K29" s="109">
        <f t="shared" si="5"/>
        <v>0</v>
      </c>
      <c r="L29" s="109">
        <f t="shared" si="6"/>
        <v>0</v>
      </c>
      <c r="M29" s="112">
        <v>6790</v>
      </c>
      <c r="N29" s="112"/>
      <c r="O29" s="112"/>
      <c r="P29" s="112"/>
      <c r="Q29" s="112">
        <v>35937</v>
      </c>
      <c r="R29" s="112"/>
      <c r="S29" s="112"/>
      <c r="T29" s="112"/>
      <c r="U29" s="112">
        <v>2308</v>
      </c>
      <c r="V29" s="112"/>
      <c r="W29" s="112"/>
      <c r="X29" s="112"/>
      <c r="Y29" s="11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3"/>
      <c r="AL29" s="4"/>
    </row>
    <row r="30" spans="1:38" ht="18.75" customHeight="1">
      <c r="A30" s="43">
        <v>7</v>
      </c>
      <c r="B30" s="44" t="s">
        <v>27</v>
      </c>
      <c r="C30" s="117">
        <f t="shared" si="15"/>
        <v>28535</v>
      </c>
      <c r="D30" s="117">
        <v>28535</v>
      </c>
      <c r="E30" s="117"/>
      <c r="F30" s="117"/>
      <c r="G30" s="117"/>
      <c r="H30" s="117">
        <f t="shared" si="16"/>
        <v>4895</v>
      </c>
      <c r="I30" s="109">
        <f t="shared" si="3"/>
        <v>4895</v>
      </c>
      <c r="J30" s="109">
        <f t="shared" si="4"/>
        <v>0</v>
      </c>
      <c r="K30" s="109">
        <f t="shared" si="5"/>
        <v>0</v>
      </c>
      <c r="L30" s="109">
        <f t="shared" si="6"/>
        <v>0</v>
      </c>
      <c r="M30" s="117">
        <v>3500</v>
      </c>
      <c r="N30" s="117"/>
      <c r="O30" s="117"/>
      <c r="P30" s="117"/>
      <c r="Q30" s="117"/>
      <c r="R30" s="117"/>
      <c r="S30" s="117"/>
      <c r="T30" s="117"/>
      <c r="U30" s="117">
        <v>1395</v>
      </c>
      <c r="V30" s="117"/>
      <c r="W30" s="117"/>
      <c r="X30" s="117"/>
      <c r="Y30" s="11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/>
      <c r="AL30" s="44"/>
    </row>
    <row r="31" spans="1:38" ht="18.75" customHeight="1">
      <c r="A31" s="180">
        <v>8</v>
      </c>
      <c r="B31" s="181" t="s">
        <v>28</v>
      </c>
      <c r="C31" s="111">
        <f t="shared" si="15"/>
        <v>0</v>
      </c>
      <c r="D31" s="190"/>
      <c r="E31" s="190"/>
      <c r="F31" s="190"/>
      <c r="G31" s="190"/>
      <c r="H31" s="111">
        <f t="shared" si="16"/>
        <v>0</v>
      </c>
      <c r="I31" s="109">
        <f t="shared" si="3"/>
        <v>0</v>
      </c>
      <c r="J31" s="109">
        <f t="shared" si="4"/>
        <v>0</v>
      </c>
      <c r="K31" s="109">
        <f t="shared" si="5"/>
        <v>0</v>
      </c>
      <c r="L31" s="109">
        <f t="shared" si="6"/>
        <v>0</v>
      </c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1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3"/>
      <c r="AL31" s="181"/>
    </row>
    <row r="32" spans="1:38" ht="18.75" customHeight="1">
      <c r="A32" s="21">
        <v>9</v>
      </c>
      <c r="B32" s="22" t="s">
        <v>29</v>
      </c>
      <c r="C32" s="118">
        <f t="shared" si="15"/>
        <v>28334</v>
      </c>
      <c r="D32" s="65">
        <v>28334</v>
      </c>
      <c r="E32" s="64"/>
      <c r="F32" s="119"/>
      <c r="G32" s="119"/>
      <c r="H32" s="118">
        <f t="shared" si="16"/>
        <v>8466</v>
      </c>
      <c r="I32" s="109">
        <f t="shared" si="3"/>
        <v>6038</v>
      </c>
      <c r="J32" s="109">
        <f t="shared" si="4"/>
        <v>0</v>
      </c>
      <c r="K32" s="109">
        <f t="shared" si="5"/>
        <v>2184</v>
      </c>
      <c r="L32" s="109">
        <f t="shared" si="6"/>
        <v>244</v>
      </c>
      <c r="M32" s="119">
        <v>6038</v>
      </c>
      <c r="N32" s="119"/>
      <c r="O32" s="119"/>
      <c r="P32" s="119"/>
      <c r="Q32" s="119"/>
      <c r="R32" s="119"/>
      <c r="S32" s="119">
        <v>0</v>
      </c>
      <c r="T32" s="119">
        <v>0</v>
      </c>
      <c r="U32" s="119"/>
      <c r="V32" s="119"/>
      <c r="W32" s="119">
        <v>2184</v>
      </c>
      <c r="X32" s="119">
        <v>244</v>
      </c>
      <c r="Y32" s="119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22"/>
    </row>
    <row r="33" spans="1:38" ht="18.75" customHeight="1">
      <c r="A33" s="14">
        <v>10</v>
      </c>
      <c r="B33" s="4" t="s">
        <v>30</v>
      </c>
      <c r="C33" s="120">
        <v>179.82900000000001</v>
      </c>
      <c r="D33" s="121">
        <v>90.311000000000007</v>
      </c>
      <c r="E33" s="121">
        <v>0</v>
      </c>
      <c r="F33" s="121">
        <v>88.15</v>
      </c>
      <c r="G33" s="121">
        <v>1.3680000000000001</v>
      </c>
      <c r="H33" s="67">
        <v>647.98400000000004</v>
      </c>
      <c r="I33" s="109">
        <f t="shared" si="3"/>
        <v>632.46900000000005</v>
      </c>
      <c r="J33" s="109">
        <f t="shared" si="4"/>
        <v>0</v>
      </c>
      <c r="K33" s="109">
        <f t="shared" si="5"/>
        <v>418.786</v>
      </c>
      <c r="L33" s="109">
        <f t="shared" si="6"/>
        <v>199.126</v>
      </c>
      <c r="M33" s="121">
        <v>345</v>
      </c>
      <c r="N33" s="121">
        <v>0</v>
      </c>
      <c r="O33" s="121">
        <v>76</v>
      </c>
      <c r="P33" s="121">
        <v>182</v>
      </c>
      <c r="Q33" s="121">
        <v>0</v>
      </c>
      <c r="R33" s="121">
        <v>0</v>
      </c>
      <c r="S33" s="121">
        <v>0</v>
      </c>
      <c r="T33" s="121">
        <v>0</v>
      </c>
      <c r="U33" s="121">
        <v>287.46899999999999</v>
      </c>
      <c r="V33" s="121">
        <v>0</v>
      </c>
      <c r="W33" s="121">
        <v>342.786</v>
      </c>
      <c r="X33" s="121">
        <v>17.126000000000001</v>
      </c>
      <c r="Y33" s="11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4"/>
    </row>
    <row r="34" spans="1:38" ht="18.75" customHeight="1">
      <c r="A34" s="14">
        <v>11</v>
      </c>
      <c r="B34" s="4" t="s">
        <v>31</v>
      </c>
      <c r="C34" s="111">
        <f t="shared" ref="C34:C35" si="17">SUM(D34:G34)</f>
        <v>120559</v>
      </c>
      <c r="D34" s="112">
        <v>120229</v>
      </c>
      <c r="E34" s="112"/>
      <c r="F34" s="112">
        <v>330</v>
      </c>
      <c r="G34" s="112"/>
      <c r="H34" s="111">
        <f t="shared" ref="H34:H35" si="18">SUM(M34:X34)</f>
        <v>8893</v>
      </c>
      <c r="I34" s="109">
        <f t="shared" si="3"/>
        <v>8893</v>
      </c>
      <c r="J34" s="109">
        <f t="shared" si="4"/>
        <v>0</v>
      </c>
      <c r="K34" s="109">
        <f t="shared" si="5"/>
        <v>0</v>
      </c>
      <c r="L34" s="109">
        <f t="shared" si="6"/>
        <v>0</v>
      </c>
      <c r="M34" s="112">
        <v>8893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3"/>
      <c r="AL34" s="4"/>
    </row>
    <row r="35" spans="1:38" ht="18.75" customHeight="1">
      <c r="A35" s="14">
        <v>12</v>
      </c>
      <c r="B35" s="4" t="s">
        <v>32</v>
      </c>
      <c r="C35" s="111">
        <f t="shared" si="17"/>
        <v>167716</v>
      </c>
      <c r="D35" s="112">
        <v>167716</v>
      </c>
      <c r="E35" s="112"/>
      <c r="F35" s="112"/>
      <c r="G35" s="112"/>
      <c r="H35" s="111">
        <f t="shared" si="18"/>
        <v>31053</v>
      </c>
      <c r="I35" s="109">
        <f t="shared" si="3"/>
        <v>29087</v>
      </c>
      <c r="J35" s="109">
        <f t="shared" si="4"/>
        <v>0</v>
      </c>
      <c r="K35" s="109">
        <f t="shared" si="5"/>
        <v>88</v>
      </c>
      <c r="L35" s="109">
        <f t="shared" si="6"/>
        <v>1878</v>
      </c>
      <c r="M35" s="112"/>
      <c r="N35" s="112"/>
      <c r="O35" s="112"/>
      <c r="P35" s="112"/>
      <c r="Q35" s="112">
        <v>29087</v>
      </c>
      <c r="R35" s="112"/>
      <c r="S35" s="112"/>
      <c r="T35" s="112"/>
      <c r="U35" s="112"/>
      <c r="V35" s="112"/>
      <c r="W35" s="112">
        <v>88</v>
      </c>
      <c r="X35" s="112">
        <v>1878</v>
      </c>
      <c r="Y35" s="1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3"/>
      <c r="AL35" s="4"/>
    </row>
    <row r="36" spans="1:38" ht="18.75" customHeight="1">
      <c r="A36" s="14">
        <v>13</v>
      </c>
      <c r="B36" s="4" t="s">
        <v>33</v>
      </c>
      <c r="C36" s="66">
        <v>4412</v>
      </c>
      <c r="D36" s="64">
        <v>131.94</v>
      </c>
      <c r="E36" s="64"/>
      <c r="F36" s="64"/>
      <c r="G36" s="64">
        <v>63.305</v>
      </c>
      <c r="H36" s="63">
        <v>486.93299999999999</v>
      </c>
      <c r="I36" s="109">
        <f t="shared" si="3"/>
        <v>10.11</v>
      </c>
      <c r="J36" s="109">
        <f t="shared" si="4"/>
        <v>0</v>
      </c>
      <c r="K36" s="109">
        <f t="shared" si="5"/>
        <v>0</v>
      </c>
      <c r="L36" s="109">
        <f t="shared" si="6"/>
        <v>892.91100000000006</v>
      </c>
      <c r="M36" s="64">
        <v>4.484</v>
      </c>
      <c r="N36" s="64"/>
      <c r="O36" s="64"/>
      <c r="P36" s="64">
        <v>62.911000000000001</v>
      </c>
      <c r="Q36" s="64"/>
      <c r="R36" s="64"/>
      <c r="S36" s="64"/>
      <c r="T36" s="64"/>
      <c r="U36" s="64">
        <v>5.6260000000000003</v>
      </c>
      <c r="V36" s="64"/>
      <c r="W36" s="64"/>
      <c r="X36" s="64">
        <v>830</v>
      </c>
      <c r="Y36" s="64">
        <v>0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3"/>
      <c r="AL36" s="4"/>
    </row>
    <row r="37" spans="1:38" ht="18.75" customHeight="1">
      <c r="A37" s="14">
        <v>14</v>
      </c>
      <c r="B37" s="4" t="s">
        <v>34</v>
      </c>
      <c r="C37" s="111">
        <f>SUM(D37:G37)</f>
        <v>28334</v>
      </c>
      <c r="D37" s="112">
        <v>28334</v>
      </c>
      <c r="E37" s="112"/>
      <c r="F37" s="112"/>
      <c r="G37" s="112"/>
      <c r="H37" s="111">
        <f t="shared" ref="H37:H39" si="19">SUM(M37:X37)</f>
        <v>7289</v>
      </c>
      <c r="I37" s="109">
        <f t="shared" si="3"/>
        <v>7289</v>
      </c>
      <c r="J37" s="109">
        <f t="shared" si="4"/>
        <v>0</v>
      </c>
      <c r="K37" s="109">
        <f t="shared" si="5"/>
        <v>0</v>
      </c>
      <c r="L37" s="109">
        <f t="shared" si="6"/>
        <v>0</v>
      </c>
      <c r="M37" s="112">
        <v>6038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1251</v>
      </c>
      <c r="V37" s="112">
        <v>0</v>
      </c>
      <c r="W37" s="112">
        <v>0</v>
      </c>
      <c r="X37" s="112">
        <v>0</v>
      </c>
      <c r="Y37" s="11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3"/>
      <c r="AL37" s="4"/>
    </row>
    <row r="38" spans="1:38" ht="18.75" customHeight="1">
      <c r="A38" s="196" t="s">
        <v>37</v>
      </c>
      <c r="B38" s="196" t="s">
        <v>38</v>
      </c>
      <c r="C38" s="197">
        <f>SUM(D38:H38)</f>
        <v>1214211.2105999999</v>
      </c>
      <c r="D38" s="194">
        <f t="shared" ref="D38:G38" si="20">SUM(D39:D52)</f>
        <v>823500.951</v>
      </c>
      <c r="E38" s="194">
        <f t="shared" si="20"/>
        <v>53851.712600000006</v>
      </c>
      <c r="F38" s="194">
        <f t="shared" si="20"/>
        <v>1245</v>
      </c>
      <c r="G38" s="194">
        <f t="shared" si="20"/>
        <v>72112.516000000003</v>
      </c>
      <c r="H38" s="194">
        <f t="shared" si="19"/>
        <v>263501.03100000002</v>
      </c>
      <c r="I38" s="198">
        <f t="shared" si="3"/>
        <v>247891.07500000001</v>
      </c>
      <c r="J38" s="198">
        <f t="shared" si="4"/>
        <v>1769.6779999999999</v>
      </c>
      <c r="K38" s="198">
        <f t="shared" si="5"/>
        <v>5279</v>
      </c>
      <c r="L38" s="198">
        <f t="shared" si="6"/>
        <v>8561.2780000000002</v>
      </c>
      <c r="M38" s="194">
        <f t="shared" ref="M38:X38" si="21">SUM(M39:M52)</f>
        <v>69639.331999999995</v>
      </c>
      <c r="N38" s="194">
        <f t="shared" si="21"/>
        <v>898</v>
      </c>
      <c r="O38" s="194">
        <f t="shared" si="21"/>
        <v>1052</v>
      </c>
      <c r="P38" s="194">
        <f t="shared" si="21"/>
        <v>3174.6800000000003</v>
      </c>
      <c r="Q38" s="194">
        <f t="shared" si="21"/>
        <v>158888</v>
      </c>
      <c r="R38" s="194">
        <f t="shared" si="21"/>
        <v>109</v>
      </c>
      <c r="S38" s="194">
        <f t="shared" si="21"/>
        <v>528</v>
      </c>
      <c r="T38" s="194">
        <f t="shared" si="21"/>
        <v>147</v>
      </c>
      <c r="U38" s="194">
        <f t="shared" si="21"/>
        <v>19363.743000000002</v>
      </c>
      <c r="V38" s="194">
        <f t="shared" si="21"/>
        <v>762.678</v>
      </c>
      <c r="W38" s="194">
        <f t="shared" si="21"/>
        <v>3699</v>
      </c>
      <c r="X38" s="194">
        <f t="shared" si="21"/>
        <v>5239.598</v>
      </c>
      <c r="Y38" s="195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2"/>
      <c r="AL38" s="13"/>
    </row>
    <row r="39" spans="1:38" ht="18.75" customHeight="1">
      <c r="A39" s="14">
        <v>1</v>
      </c>
      <c r="B39" s="4" t="s">
        <v>21</v>
      </c>
      <c r="C39" s="111">
        <f>SUM(D39:G39)</f>
        <v>89732.550600000002</v>
      </c>
      <c r="D39" s="112">
        <v>59898</v>
      </c>
      <c r="E39" s="112">
        <v>7574.5506000000005</v>
      </c>
      <c r="F39" s="112">
        <v>148</v>
      </c>
      <c r="G39" s="112">
        <v>22112</v>
      </c>
      <c r="H39" s="111">
        <f t="shared" si="19"/>
        <v>8327.0519999999997</v>
      </c>
      <c r="I39" s="109">
        <f t="shared" si="3"/>
        <v>6240.7739999999994</v>
      </c>
      <c r="J39" s="109">
        <f t="shared" si="4"/>
        <v>407</v>
      </c>
      <c r="K39" s="109">
        <f t="shared" si="5"/>
        <v>784</v>
      </c>
      <c r="L39" s="109">
        <f t="shared" si="6"/>
        <v>895.27800000000002</v>
      </c>
      <c r="M39" s="112">
        <v>3658.0740000000001</v>
      </c>
      <c r="N39" s="112">
        <v>200</v>
      </c>
      <c r="O39" s="112">
        <v>72</v>
      </c>
      <c r="P39" s="112">
        <v>456.68</v>
      </c>
      <c r="Q39" s="112">
        <v>88</v>
      </c>
      <c r="R39" s="112">
        <v>0</v>
      </c>
      <c r="S39" s="112">
        <v>0</v>
      </c>
      <c r="T39" s="112">
        <v>0</v>
      </c>
      <c r="U39" s="112">
        <v>2494.6999999999998</v>
      </c>
      <c r="V39" s="112">
        <v>207</v>
      </c>
      <c r="W39" s="112">
        <v>712</v>
      </c>
      <c r="X39" s="112">
        <v>438.59800000000001</v>
      </c>
      <c r="Y39" s="11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3"/>
      <c r="AL39" s="4"/>
    </row>
    <row r="40" spans="1:38" ht="18.75" customHeight="1">
      <c r="A40" s="61">
        <v>2</v>
      </c>
      <c r="B40" s="62" t="s">
        <v>22</v>
      </c>
      <c r="C40" s="63">
        <v>5550</v>
      </c>
      <c r="D40" s="64">
        <v>5550</v>
      </c>
      <c r="E40" s="64"/>
      <c r="F40" s="64"/>
      <c r="G40" s="64"/>
      <c r="H40" s="63">
        <v>20842</v>
      </c>
      <c r="I40" s="109">
        <f t="shared" si="3"/>
        <v>20842</v>
      </c>
      <c r="J40" s="109">
        <f t="shared" si="4"/>
        <v>0</v>
      </c>
      <c r="K40" s="109">
        <f t="shared" si="5"/>
        <v>0</v>
      </c>
      <c r="L40" s="109">
        <f t="shared" si="6"/>
        <v>0</v>
      </c>
      <c r="M40" s="64"/>
      <c r="N40" s="64"/>
      <c r="O40" s="64"/>
      <c r="P40" s="64"/>
      <c r="Q40" s="64">
        <v>20197</v>
      </c>
      <c r="R40" s="64"/>
      <c r="S40" s="64"/>
      <c r="T40" s="64"/>
      <c r="U40" s="64">
        <v>645</v>
      </c>
      <c r="V40" s="64"/>
      <c r="W40" s="64"/>
      <c r="X40" s="64"/>
      <c r="Y40" s="64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62"/>
      <c r="AL40" s="62"/>
    </row>
    <row r="41" spans="1:38" ht="18.75" customHeight="1">
      <c r="A41" s="14">
        <v>3</v>
      </c>
      <c r="B41" s="4" t="s">
        <v>23</v>
      </c>
      <c r="C41" s="111">
        <f>SUM(D41:G41)</f>
        <v>129071</v>
      </c>
      <c r="D41" s="112">
        <v>119417</v>
      </c>
      <c r="E41" s="112">
        <v>9654</v>
      </c>
      <c r="F41" s="112">
        <v>0</v>
      </c>
      <c r="G41" s="112">
        <v>0</v>
      </c>
      <c r="H41" s="111">
        <f>SUM(M41:X41)</f>
        <v>72360</v>
      </c>
      <c r="I41" s="109">
        <f t="shared" si="3"/>
        <v>72360</v>
      </c>
      <c r="J41" s="109">
        <f t="shared" si="4"/>
        <v>0</v>
      </c>
      <c r="K41" s="109">
        <f t="shared" si="5"/>
        <v>0</v>
      </c>
      <c r="L41" s="109">
        <f t="shared" si="6"/>
        <v>0</v>
      </c>
      <c r="M41" s="112">
        <v>8704</v>
      </c>
      <c r="N41" s="112">
        <v>0</v>
      </c>
      <c r="O41" s="112">
        <v>0</v>
      </c>
      <c r="P41" s="112">
        <v>0</v>
      </c>
      <c r="Q41" s="112">
        <v>56087</v>
      </c>
      <c r="R41" s="112">
        <v>0</v>
      </c>
      <c r="S41" s="112">
        <v>0</v>
      </c>
      <c r="T41" s="112">
        <v>0</v>
      </c>
      <c r="U41" s="112">
        <v>7569</v>
      </c>
      <c r="V41" s="112">
        <v>0</v>
      </c>
      <c r="W41" s="112">
        <v>0</v>
      </c>
      <c r="X41" s="112">
        <v>0</v>
      </c>
      <c r="Y41" s="11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4"/>
    </row>
    <row r="42" spans="1:38" ht="18.75" customHeight="1">
      <c r="A42" s="14">
        <v>4</v>
      </c>
      <c r="B42" s="4" t="s">
        <v>24</v>
      </c>
      <c r="C42" s="113">
        <v>93380</v>
      </c>
      <c r="D42" s="114">
        <v>58491</v>
      </c>
      <c r="E42" s="114">
        <v>5173</v>
      </c>
      <c r="F42" s="114">
        <v>345</v>
      </c>
      <c r="G42" s="114">
        <v>29371</v>
      </c>
      <c r="H42" s="184">
        <v>9608</v>
      </c>
      <c r="I42" s="109">
        <f t="shared" si="3"/>
        <v>6965</v>
      </c>
      <c r="J42" s="109">
        <f t="shared" si="4"/>
        <v>0</v>
      </c>
      <c r="K42" s="109">
        <f t="shared" si="5"/>
        <v>345</v>
      </c>
      <c r="L42" s="109">
        <f t="shared" si="6"/>
        <v>2298</v>
      </c>
      <c r="M42" s="114">
        <v>4783</v>
      </c>
      <c r="N42" s="114">
        <v>0</v>
      </c>
      <c r="O42" s="114">
        <v>345</v>
      </c>
      <c r="P42" s="114">
        <v>1270</v>
      </c>
      <c r="Q42" s="114">
        <v>0</v>
      </c>
      <c r="R42" s="114">
        <v>0</v>
      </c>
      <c r="S42" s="114">
        <v>0</v>
      </c>
      <c r="T42" s="114">
        <v>0</v>
      </c>
      <c r="U42" s="114">
        <v>2182</v>
      </c>
      <c r="V42" s="114">
        <v>0</v>
      </c>
      <c r="W42" s="114">
        <v>0</v>
      </c>
      <c r="X42" s="114">
        <v>1028</v>
      </c>
      <c r="Y42" s="11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3"/>
      <c r="AL42" s="4"/>
    </row>
    <row r="43" spans="1:38" ht="18.75" customHeight="1">
      <c r="A43" s="14">
        <v>5</v>
      </c>
      <c r="B43" s="4" t="s">
        <v>25</v>
      </c>
      <c r="C43" s="120">
        <v>65.036000000000001</v>
      </c>
      <c r="D43" s="126">
        <v>49.146999999999998</v>
      </c>
      <c r="E43" s="126">
        <v>8.8829999999999991</v>
      </c>
      <c r="F43" s="126">
        <v>0</v>
      </c>
      <c r="G43" s="126">
        <v>0</v>
      </c>
      <c r="H43" s="121">
        <v>7.0060000000000002</v>
      </c>
      <c r="I43" s="109">
        <f t="shared" si="3"/>
        <v>777.15699999999993</v>
      </c>
      <c r="J43" s="109">
        <f t="shared" si="4"/>
        <v>78</v>
      </c>
      <c r="K43" s="109">
        <f t="shared" si="5"/>
        <v>0</v>
      </c>
      <c r="L43" s="109">
        <f t="shared" si="6"/>
        <v>0</v>
      </c>
      <c r="M43" s="126">
        <v>5.157</v>
      </c>
      <c r="N43" s="126">
        <v>1</v>
      </c>
      <c r="O43" s="126">
        <v>0</v>
      </c>
      <c r="P43" s="126">
        <v>0</v>
      </c>
      <c r="Q43" s="126">
        <v>440</v>
      </c>
      <c r="R43" s="126">
        <v>77</v>
      </c>
      <c r="S43" s="126">
        <v>0</v>
      </c>
      <c r="T43" s="126">
        <v>0</v>
      </c>
      <c r="U43" s="126">
        <v>332</v>
      </c>
      <c r="V43" s="126">
        <v>0</v>
      </c>
      <c r="W43" s="126">
        <v>0</v>
      </c>
      <c r="X43" s="126">
        <v>0</v>
      </c>
      <c r="Y43" s="125">
        <v>0.11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3"/>
      <c r="AL43" s="4"/>
    </row>
    <row r="44" spans="1:38" ht="18.75" customHeight="1">
      <c r="A44" s="14">
        <v>6</v>
      </c>
      <c r="B44" s="4" t="s">
        <v>26</v>
      </c>
      <c r="C44" s="111">
        <f t="shared" ref="C44:C47" si="22">SUM(D44:G44)</f>
        <v>42402</v>
      </c>
      <c r="D44" s="112">
        <v>42402</v>
      </c>
      <c r="E44" s="112"/>
      <c r="F44" s="112"/>
      <c r="G44" s="112"/>
      <c r="H44" s="111">
        <f t="shared" ref="H44:H47" si="23">SUM(M44:X44)</f>
        <v>35412</v>
      </c>
      <c r="I44" s="109">
        <f t="shared" si="3"/>
        <v>35412</v>
      </c>
      <c r="J44" s="109">
        <f t="shared" si="4"/>
        <v>0</v>
      </c>
      <c r="K44" s="109">
        <f t="shared" si="5"/>
        <v>0</v>
      </c>
      <c r="L44" s="109">
        <f t="shared" si="6"/>
        <v>0</v>
      </c>
      <c r="M44" s="112">
        <v>4243</v>
      </c>
      <c r="N44" s="112"/>
      <c r="O44" s="112"/>
      <c r="P44" s="112"/>
      <c r="Q44" s="112">
        <v>29948</v>
      </c>
      <c r="R44" s="112"/>
      <c r="S44" s="112"/>
      <c r="T44" s="112"/>
      <c r="U44" s="112">
        <v>1221</v>
      </c>
      <c r="V44" s="112"/>
      <c r="W44" s="112"/>
      <c r="X44" s="112"/>
      <c r="Y44" s="11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4"/>
    </row>
    <row r="45" spans="1:38" ht="18.75" customHeight="1">
      <c r="A45" s="43">
        <v>7</v>
      </c>
      <c r="B45" s="44" t="s">
        <v>27</v>
      </c>
      <c r="C45" s="117">
        <f t="shared" si="22"/>
        <v>24292</v>
      </c>
      <c r="D45" s="117">
        <v>22649</v>
      </c>
      <c r="E45" s="117">
        <v>1643</v>
      </c>
      <c r="F45" s="117"/>
      <c r="G45" s="117"/>
      <c r="H45" s="117">
        <f t="shared" si="23"/>
        <v>3039</v>
      </c>
      <c r="I45" s="109">
        <f t="shared" si="3"/>
        <v>2910</v>
      </c>
      <c r="J45" s="109">
        <f t="shared" si="4"/>
        <v>129</v>
      </c>
      <c r="K45" s="109">
        <f t="shared" si="5"/>
        <v>0</v>
      </c>
      <c r="L45" s="109">
        <f t="shared" si="6"/>
        <v>0</v>
      </c>
      <c r="M45" s="117">
        <v>1800</v>
      </c>
      <c r="N45" s="117"/>
      <c r="O45" s="117"/>
      <c r="P45" s="117"/>
      <c r="Q45" s="117"/>
      <c r="R45" s="117"/>
      <c r="S45" s="117"/>
      <c r="T45" s="117"/>
      <c r="U45" s="117">
        <v>1110</v>
      </c>
      <c r="V45" s="117">
        <v>129</v>
      </c>
      <c r="W45" s="117"/>
      <c r="X45" s="117"/>
      <c r="Y45" s="11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8"/>
      <c r="AL45" s="44"/>
    </row>
    <row r="46" spans="1:38" ht="18.75" customHeight="1">
      <c r="A46" s="14">
        <v>8</v>
      </c>
      <c r="B46" s="4" t="s">
        <v>28</v>
      </c>
      <c r="C46" s="111">
        <f t="shared" si="22"/>
        <v>123809</v>
      </c>
      <c r="D46" s="112">
        <v>96687</v>
      </c>
      <c r="E46" s="112">
        <v>6313</v>
      </c>
      <c r="F46" s="112">
        <v>187</v>
      </c>
      <c r="G46" s="112">
        <v>20622</v>
      </c>
      <c r="H46" s="111">
        <f t="shared" si="23"/>
        <v>5938</v>
      </c>
      <c r="I46" s="109">
        <f t="shared" si="3"/>
        <v>3637</v>
      </c>
      <c r="J46" s="109">
        <f t="shared" si="4"/>
        <v>514</v>
      </c>
      <c r="K46" s="109">
        <f t="shared" si="5"/>
        <v>371</v>
      </c>
      <c r="L46" s="109">
        <f t="shared" si="6"/>
        <v>1416</v>
      </c>
      <c r="M46" s="112">
        <v>1394</v>
      </c>
      <c r="N46" s="112">
        <v>180</v>
      </c>
      <c r="O46" s="112">
        <v>0</v>
      </c>
      <c r="P46" s="112">
        <v>653</v>
      </c>
      <c r="Q46" s="112">
        <v>0</v>
      </c>
      <c r="R46" s="112">
        <v>0</v>
      </c>
      <c r="S46" s="112">
        <v>0</v>
      </c>
      <c r="T46" s="112">
        <v>0</v>
      </c>
      <c r="U46" s="112">
        <v>2243</v>
      </c>
      <c r="V46" s="112">
        <v>334</v>
      </c>
      <c r="W46" s="112">
        <v>371</v>
      </c>
      <c r="X46" s="112">
        <v>763</v>
      </c>
      <c r="Y46" s="11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L46" s="4"/>
    </row>
    <row r="47" spans="1:38" ht="18.75" customHeight="1">
      <c r="A47" s="21">
        <v>9</v>
      </c>
      <c r="B47" s="22" t="s">
        <v>29</v>
      </c>
      <c r="C47" s="118">
        <f t="shared" si="22"/>
        <v>162344</v>
      </c>
      <c r="D47" s="65">
        <v>154617</v>
      </c>
      <c r="E47" s="64">
        <v>7727</v>
      </c>
      <c r="F47" s="119"/>
      <c r="G47" s="119"/>
      <c r="H47" s="118">
        <f t="shared" si="23"/>
        <v>31307</v>
      </c>
      <c r="I47" s="109">
        <f t="shared" si="3"/>
        <v>27245</v>
      </c>
      <c r="J47" s="109">
        <f t="shared" si="4"/>
        <v>0</v>
      </c>
      <c r="K47" s="109">
        <f t="shared" si="5"/>
        <v>2900</v>
      </c>
      <c r="L47" s="109">
        <f t="shared" si="6"/>
        <v>1162</v>
      </c>
      <c r="M47" s="119">
        <v>27245</v>
      </c>
      <c r="N47" s="119"/>
      <c r="O47" s="119">
        <v>532</v>
      </c>
      <c r="P47" s="119">
        <v>383</v>
      </c>
      <c r="Q47" s="119"/>
      <c r="R47" s="119"/>
      <c r="S47" s="119">
        <v>528</v>
      </c>
      <c r="T47" s="119">
        <v>115</v>
      </c>
      <c r="U47" s="119"/>
      <c r="V47" s="119"/>
      <c r="W47" s="119">
        <v>1840</v>
      </c>
      <c r="X47" s="119">
        <v>664</v>
      </c>
      <c r="Y47" s="119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4"/>
      <c r="AL47" s="22"/>
    </row>
    <row r="48" spans="1:38" ht="18.75" customHeight="1">
      <c r="A48" s="14">
        <v>10</v>
      </c>
      <c r="B48" s="4" t="s">
        <v>30</v>
      </c>
      <c r="C48" s="120">
        <v>76.742000000000004</v>
      </c>
      <c r="D48" s="121">
        <v>62.823999999999998</v>
      </c>
      <c r="E48" s="121">
        <v>4.07</v>
      </c>
      <c r="F48" s="121">
        <v>151</v>
      </c>
      <c r="G48" s="121">
        <v>6.0309999999999997</v>
      </c>
      <c r="H48" s="67">
        <v>3.6659999999999999</v>
      </c>
      <c r="I48" s="109">
        <f t="shared" si="3"/>
        <v>201.75200000000001</v>
      </c>
      <c r="J48" s="109">
        <f t="shared" si="4"/>
        <v>333</v>
      </c>
      <c r="K48" s="109">
        <f t="shared" si="5"/>
        <v>150</v>
      </c>
      <c r="L48" s="109">
        <f t="shared" si="6"/>
        <v>1231</v>
      </c>
      <c r="M48" s="121">
        <v>200</v>
      </c>
      <c r="N48" s="121">
        <v>251</v>
      </c>
      <c r="O48" s="121">
        <v>0</v>
      </c>
      <c r="P48" s="121">
        <v>355</v>
      </c>
      <c r="Q48" s="121">
        <v>0</v>
      </c>
      <c r="R48" s="121">
        <v>0</v>
      </c>
      <c r="S48" s="121">
        <v>0</v>
      </c>
      <c r="T48" s="121">
        <v>0</v>
      </c>
      <c r="U48" s="121">
        <v>1.752</v>
      </c>
      <c r="V48" s="121">
        <v>82</v>
      </c>
      <c r="W48" s="121">
        <v>150</v>
      </c>
      <c r="X48" s="121">
        <v>876</v>
      </c>
      <c r="Y48" s="11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3"/>
      <c r="AL48" s="4"/>
    </row>
    <row r="49" spans="1:38" ht="18.75" customHeight="1">
      <c r="A49" s="14">
        <v>11</v>
      </c>
      <c r="B49" s="4" t="s">
        <v>31</v>
      </c>
      <c r="C49" s="111">
        <f t="shared" ref="C49:C50" si="24">SUM(D49:G49)</f>
        <v>104683</v>
      </c>
      <c r="D49" s="112">
        <v>98571</v>
      </c>
      <c r="E49" s="112">
        <v>5937</v>
      </c>
      <c r="F49" s="112">
        <v>175</v>
      </c>
      <c r="G49" s="112"/>
      <c r="H49" s="111">
        <f t="shared" ref="H49:H50" si="25">SUM(M49:X49)</f>
        <v>35885</v>
      </c>
      <c r="I49" s="109">
        <f t="shared" si="3"/>
        <v>35885</v>
      </c>
      <c r="J49" s="109">
        <f t="shared" si="4"/>
        <v>0</v>
      </c>
      <c r="K49" s="109">
        <f t="shared" si="5"/>
        <v>0</v>
      </c>
      <c r="L49" s="109">
        <f t="shared" si="6"/>
        <v>0</v>
      </c>
      <c r="M49" s="112">
        <v>5885</v>
      </c>
      <c r="N49" s="112"/>
      <c r="O49" s="112"/>
      <c r="P49" s="112"/>
      <c r="Q49" s="112">
        <v>30000</v>
      </c>
      <c r="R49" s="112"/>
      <c r="S49" s="112"/>
      <c r="T49" s="112"/>
      <c r="U49" s="112"/>
      <c r="V49" s="112"/>
      <c r="W49" s="112"/>
      <c r="X49" s="112"/>
      <c r="Y49" s="11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3"/>
      <c r="AL49" s="4"/>
    </row>
    <row r="50" spans="1:38" ht="18.75" customHeight="1">
      <c r="A50" s="14">
        <v>12</v>
      </c>
      <c r="B50" s="4" t="s">
        <v>32</v>
      </c>
      <c r="C50" s="111">
        <f t="shared" si="24"/>
        <v>137722</v>
      </c>
      <c r="D50" s="112">
        <v>129057</v>
      </c>
      <c r="E50" s="112">
        <v>8665</v>
      </c>
      <c r="F50" s="112"/>
      <c r="G50" s="112"/>
      <c r="H50" s="111">
        <f t="shared" si="25"/>
        <v>22885</v>
      </c>
      <c r="I50" s="109">
        <f t="shared" si="3"/>
        <v>21978</v>
      </c>
      <c r="J50" s="109">
        <f t="shared" si="4"/>
        <v>0</v>
      </c>
      <c r="K50" s="109">
        <f t="shared" si="5"/>
        <v>27</v>
      </c>
      <c r="L50" s="109">
        <f t="shared" si="6"/>
        <v>880</v>
      </c>
      <c r="M50" s="112"/>
      <c r="N50" s="112"/>
      <c r="O50" s="112"/>
      <c r="P50" s="112"/>
      <c r="Q50" s="112">
        <v>21978</v>
      </c>
      <c r="R50" s="112"/>
      <c r="S50" s="112"/>
      <c r="T50" s="112"/>
      <c r="U50" s="112"/>
      <c r="V50" s="112"/>
      <c r="W50" s="112">
        <v>27</v>
      </c>
      <c r="X50" s="112">
        <v>880</v>
      </c>
      <c r="Y50" s="11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3"/>
      <c r="AL50" s="4"/>
    </row>
    <row r="51" spans="1:38" ht="18.75" customHeight="1">
      <c r="A51" s="14">
        <v>13</v>
      </c>
      <c r="B51" s="4" t="s">
        <v>33</v>
      </c>
      <c r="C51" s="66">
        <v>92.912000000000006</v>
      </c>
      <c r="D51" s="64">
        <v>85.98</v>
      </c>
      <c r="E51" s="64">
        <v>5.2089999999999996</v>
      </c>
      <c r="F51" s="64">
        <v>239</v>
      </c>
      <c r="G51" s="64">
        <v>1.4850000000000001</v>
      </c>
      <c r="H51" s="63">
        <v>17.899999999999999</v>
      </c>
      <c r="I51" s="109">
        <f t="shared" si="3"/>
        <v>155.392</v>
      </c>
      <c r="J51" s="109">
        <f t="shared" si="4"/>
        <v>308.678</v>
      </c>
      <c r="K51" s="109">
        <f t="shared" si="5"/>
        <v>702</v>
      </c>
      <c r="L51" s="109">
        <f t="shared" si="6"/>
        <v>679</v>
      </c>
      <c r="M51" s="64">
        <v>3.101</v>
      </c>
      <c r="N51" s="64">
        <v>266</v>
      </c>
      <c r="O51" s="64">
        <v>103</v>
      </c>
      <c r="P51" s="64">
        <v>57</v>
      </c>
      <c r="Q51" s="64">
        <v>150</v>
      </c>
      <c r="R51" s="64">
        <v>32</v>
      </c>
      <c r="S51" s="64">
        <v>0</v>
      </c>
      <c r="T51" s="64">
        <v>32</v>
      </c>
      <c r="U51" s="64">
        <v>2.2909999999999999</v>
      </c>
      <c r="V51" s="64">
        <v>10.678000000000001</v>
      </c>
      <c r="W51" s="64">
        <v>599</v>
      </c>
      <c r="X51" s="64">
        <v>590</v>
      </c>
      <c r="Y51" s="64">
        <v>0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3"/>
      <c r="AL51" s="4"/>
    </row>
    <row r="52" spans="1:38" ht="18.75" customHeight="1">
      <c r="A52" s="14">
        <v>14</v>
      </c>
      <c r="B52" s="4" t="s">
        <v>34</v>
      </c>
      <c r="C52" s="111">
        <f t="shared" ref="C52:C53" si="26">SUM(D52:G52)</f>
        <v>37111</v>
      </c>
      <c r="D52" s="112">
        <v>35964</v>
      </c>
      <c r="E52" s="112">
        <v>1147</v>
      </c>
      <c r="F52" s="112"/>
      <c r="G52" s="112"/>
      <c r="H52" s="111">
        <f t="shared" ref="H52" si="27">SUM(M52:X52)</f>
        <v>13282</v>
      </c>
      <c r="I52" s="109">
        <f t="shared" si="3"/>
        <v>13282</v>
      </c>
      <c r="J52" s="109">
        <f t="shared" si="4"/>
        <v>0</v>
      </c>
      <c r="K52" s="109">
        <f t="shared" si="5"/>
        <v>0</v>
      </c>
      <c r="L52" s="109">
        <f t="shared" si="6"/>
        <v>0</v>
      </c>
      <c r="M52" s="112">
        <v>11719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1563</v>
      </c>
      <c r="V52" s="112">
        <v>0</v>
      </c>
      <c r="W52" s="112">
        <v>0</v>
      </c>
      <c r="X52" s="112">
        <v>0</v>
      </c>
      <c r="Y52" s="11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3"/>
      <c r="AL52" s="4"/>
    </row>
    <row r="53" spans="1:38" ht="27" customHeight="1">
      <c r="A53" s="196" t="s">
        <v>39</v>
      </c>
      <c r="B53" s="199" t="s">
        <v>40</v>
      </c>
      <c r="C53" s="200">
        <f t="shared" si="26"/>
        <v>678724.26699999999</v>
      </c>
      <c r="D53" s="194">
        <f t="shared" ref="D53:U53" si="28">SUM(D54:D96)</f>
        <v>459652</v>
      </c>
      <c r="E53" s="194">
        <f t="shared" si="28"/>
        <v>50718.267</v>
      </c>
      <c r="F53" s="194">
        <f t="shared" si="28"/>
        <v>0</v>
      </c>
      <c r="G53" s="194">
        <f t="shared" si="28"/>
        <v>168354</v>
      </c>
      <c r="H53" s="194">
        <f t="shared" si="28"/>
        <v>108280.08900000001</v>
      </c>
      <c r="I53" s="194">
        <f t="shared" si="28"/>
        <v>87344.949000000008</v>
      </c>
      <c r="J53" s="194">
        <f t="shared" si="28"/>
        <v>7655.49</v>
      </c>
      <c r="K53" s="194">
        <f t="shared" si="28"/>
        <v>857</v>
      </c>
      <c r="L53" s="194">
        <f t="shared" si="28"/>
        <v>12422.65</v>
      </c>
      <c r="M53" s="194">
        <f t="shared" si="28"/>
        <v>61833.305999999997</v>
      </c>
      <c r="N53" s="194">
        <f t="shared" si="28"/>
        <v>4016.2</v>
      </c>
      <c r="O53" s="194">
        <f t="shared" si="28"/>
        <v>670</v>
      </c>
      <c r="P53" s="194">
        <f t="shared" si="28"/>
        <v>10374.4</v>
      </c>
      <c r="Q53" s="194">
        <f t="shared" si="28"/>
        <v>0</v>
      </c>
      <c r="R53" s="194">
        <f t="shared" si="28"/>
        <v>0</v>
      </c>
      <c r="S53" s="194">
        <f t="shared" si="28"/>
        <v>0</v>
      </c>
      <c r="T53" s="194">
        <f t="shared" si="28"/>
        <v>0</v>
      </c>
      <c r="U53" s="194">
        <f t="shared" si="28"/>
        <v>265987.92599999998</v>
      </c>
      <c r="V53" s="194">
        <f t="shared" ref="V53:X53" si="29">SUM(V54:V96)</f>
        <v>3639.29</v>
      </c>
      <c r="W53" s="194">
        <f t="shared" si="29"/>
        <v>187</v>
      </c>
      <c r="X53" s="194">
        <f t="shared" si="29"/>
        <v>2048.25</v>
      </c>
      <c r="Y53" s="195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/>
      <c r="AL53" s="13"/>
    </row>
    <row r="54" spans="1:38" ht="18.75" customHeight="1">
      <c r="A54" s="25">
        <v>1</v>
      </c>
      <c r="B54" s="26" t="s">
        <v>41</v>
      </c>
      <c r="C54" s="66">
        <v>9480</v>
      </c>
      <c r="D54" s="64">
        <v>8474</v>
      </c>
      <c r="E54" s="64">
        <v>1006</v>
      </c>
      <c r="F54" s="64">
        <v>0</v>
      </c>
      <c r="G54" s="64">
        <v>0</v>
      </c>
      <c r="H54" s="63">
        <f>I54+J54+K54+L54</f>
        <v>1044</v>
      </c>
      <c r="I54" s="111">
        <f t="shared" si="3"/>
        <v>970</v>
      </c>
      <c r="J54" s="111">
        <f t="shared" si="4"/>
        <v>74</v>
      </c>
      <c r="K54" s="109">
        <f t="shared" si="5"/>
        <v>0</v>
      </c>
      <c r="L54" s="111">
        <f t="shared" si="6"/>
        <v>0</v>
      </c>
      <c r="M54" s="64">
        <v>540</v>
      </c>
      <c r="N54" s="64">
        <v>74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430</v>
      </c>
      <c r="V54" s="64"/>
      <c r="W54" s="64"/>
      <c r="X54" s="64"/>
      <c r="Y54" s="11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3"/>
      <c r="AL54" s="4"/>
    </row>
    <row r="55" spans="1:38" ht="18.75" customHeight="1">
      <c r="A55" s="25">
        <v>2</v>
      </c>
      <c r="B55" s="26" t="s">
        <v>42</v>
      </c>
      <c r="C55" s="111">
        <f t="shared" ref="C55:C57" si="30">SUM(D55:G55)</f>
        <v>9037</v>
      </c>
      <c r="D55" s="112">
        <v>8139</v>
      </c>
      <c r="E55" s="112">
        <v>898</v>
      </c>
      <c r="F55" s="112"/>
      <c r="G55" s="112"/>
      <c r="H55" s="63">
        <f t="shared" ref="H55:H96" si="31">I55+J55+K55+L55</f>
        <v>3400</v>
      </c>
      <c r="I55" s="111">
        <f t="shared" si="3"/>
        <v>3400</v>
      </c>
      <c r="J55" s="111">
        <f t="shared" si="4"/>
        <v>0</v>
      </c>
      <c r="K55" s="109">
        <f t="shared" si="5"/>
        <v>0</v>
      </c>
      <c r="L55" s="111">
        <f t="shared" si="6"/>
        <v>0</v>
      </c>
      <c r="M55" s="112">
        <v>3400</v>
      </c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13"/>
    </row>
    <row r="56" spans="1:38" ht="18.75" customHeight="1">
      <c r="A56" s="25">
        <v>3</v>
      </c>
      <c r="B56" s="26" t="s">
        <v>43</v>
      </c>
      <c r="C56" s="111">
        <f t="shared" si="30"/>
        <v>12150</v>
      </c>
      <c r="D56" s="112">
        <v>8047</v>
      </c>
      <c r="E56" s="112">
        <v>919</v>
      </c>
      <c r="F56" s="112">
        <v>0</v>
      </c>
      <c r="G56" s="112">
        <v>3184</v>
      </c>
      <c r="H56" s="63">
        <f t="shared" si="31"/>
        <v>241</v>
      </c>
      <c r="I56" s="111">
        <f t="shared" si="3"/>
        <v>0</v>
      </c>
      <c r="J56" s="111">
        <f t="shared" si="4"/>
        <v>30</v>
      </c>
      <c r="K56" s="109">
        <f t="shared" si="5"/>
        <v>0</v>
      </c>
      <c r="L56" s="111">
        <f t="shared" si="6"/>
        <v>211</v>
      </c>
      <c r="M56" s="112"/>
      <c r="N56" s="112">
        <v>30</v>
      </c>
      <c r="O56" s="112"/>
      <c r="P56" s="112">
        <v>211</v>
      </c>
      <c r="Q56" s="112"/>
      <c r="R56" s="112"/>
      <c r="S56" s="112"/>
      <c r="T56" s="112"/>
      <c r="U56" s="112"/>
      <c r="V56" s="112"/>
      <c r="W56" s="112"/>
      <c r="X56" s="112"/>
      <c r="Y56" s="112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13"/>
    </row>
    <row r="57" spans="1:38" ht="18.75" customHeight="1">
      <c r="A57" s="25">
        <v>4</v>
      </c>
      <c r="B57" s="26" t="s">
        <v>44</v>
      </c>
      <c r="C57" s="111">
        <f t="shared" si="30"/>
        <v>27795</v>
      </c>
      <c r="D57" s="112">
        <v>17277</v>
      </c>
      <c r="E57" s="112">
        <v>1529</v>
      </c>
      <c r="F57" s="112"/>
      <c r="G57" s="112">
        <v>8989</v>
      </c>
      <c r="H57" s="63">
        <f t="shared" si="31"/>
        <v>1538</v>
      </c>
      <c r="I57" s="111">
        <f t="shared" si="3"/>
        <v>780</v>
      </c>
      <c r="J57" s="111">
        <f t="shared" si="4"/>
        <v>516</v>
      </c>
      <c r="K57" s="109">
        <f t="shared" si="5"/>
        <v>0</v>
      </c>
      <c r="L57" s="111">
        <f t="shared" si="6"/>
        <v>242</v>
      </c>
      <c r="M57" s="112">
        <v>780</v>
      </c>
      <c r="N57" s="112">
        <v>236</v>
      </c>
      <c r="O57" s="112"/>
      <c r="P57" s="112">
        <v>242</v>
      </c>
      <c r="Q57" s="112"/>
      <c r="R57" s="112"/>
      <c r="S57" s="112"/>
      <c r="T57" s="112"/>
      <c r="U57" s="112"/>
      <c r="V57" s="112">
        <v>280</v>
      </c>
      <c r="W57" s="112"/>
      <c r="X57" s="112"/>
      <c r="Y57" s="112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/>
      <c r="AL57" s="13"/>
    </row>
    <row r="58" spans="1:38" ht="18.75" customHeight="1">
      <c r="A58" s="25">
        <v>5</v>
      </c>
      <c r="B58" s="26" t="s">
        <v>45</v>
      </c>
      <c r="C58" s="111">
        <v>7570</v>
      </c>
      <c r="D58" s="112">
        <v>7403</v>
      </c>
      <c r="E58" s="112">
        <v>167</v>
      </c>
      <c r="F58" s="112">
        <v>0</v>
      </c>
      <c r="G58" s="112">
        <v>0</v>
      </c>
      <c r="H58" s="63">
        <f t="shared" si="31"/>
        <v>3881</v>
      </c>
      <c r="I58" s="111">
        <f t="shared" si="3"/>
        <v>3825</v>
      </c>
      <c r="J58" s="111">
        <f t="shared" si="4"/>
        <v>56</v>
      </c>
      <c r="K58" s="109">
        <f t="shared" si="5"/>
        <v>0</v>
      </c>
      <c r="L58" s="111">
        <f t="shared" si="6"/>
        <v>0</v>
      </c>
      <c r="M58" s="112">
        <v>2116</v>
      </c>
      <c r="N58" s="112">
        <v>56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1709</v>
      </c>
      <c r="V58" s="112">
        <v>0</v>
      </c>
      <c r="W58" s="112">
        <v>0</v>
      </c>
      <c r="X58" s="112">
        <v>0</v>
      </c>
      <c r="Y58" s="112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  <c r="AL58" s="13"/>
    </row>
    <row r="59" spans="1:38" ht="18.75" customHeight="1">
      <c r="A59" s="25">
        <v>6</v>
      </c>
      <c r="B59" s="26" t="s">
        <v>46</v>
      </c>
      <c r="C59" s="111">
        <f t="shared" ref="C59:C67" si="32">SUM(D59:G59)</f>
        <v>11109</v>
      </c>
      <c r="D59" s="65">
        <v>8176</v>
      </c>
      <c r="E59" s="64">
        <v>804</v>
      </c>
      <c r="F59" s="64"/>
      <c r="G59" s="64">
        <v>2129</v>
      </c>
      <c r="H59" s="63">
        <f t="shared" si="31"/>
        <v>837</v>
      </c>
      <c r="I59" s="111">
        <f t="shared" si="3"/>
        <v>450</v>
      </c>
      <c r="J59" s="111">
        <f t="shared" si="4"/>
        <v>0</v>
      </c>
      <c r="K59" s="109">
        <f t="shared" si="5"/>
        <v>0</v>
      </c>
      <c r="L59" s="111">
        <f t="shared" si="6"/>
        <v>387</v>
      </c>
      <c r="M59" s="65"/>
      <c r="N59" s="64"/>
      <c r="O59" s="64"/>
      <c r="P59" s="64">
        <v>387</v>
      </c>
      <c r="Q59" s="64"/>
      <c r="R59" s="64"/>
      <c r="S59" s="64"/>
      <c r="T59" s="64"/>
      <c r="U59" s="64">
        <v>450</v>
      </c>
      <c r="V59" s="64"/>
      <c r="W59" s="64"/>
      <c r="X59" s="64"/>
      <c r="Y59" s="64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13"/>
    </row>
    <row r="60" spans="1:38" ht="18.75" customHeight="1">
      <c r="A60" s="25">
        <v>7</v>
      </c>
      <c r="B60" s="26" t="s">
        <v>47</v>
      </c>
      <c r="C60" s="111">
        <f t="shared" si="32"/>
        <v>15211</v>
      </c>
      <c r="D60" s="112">
        <v>10211</v>
      </c>
      <c r="E60" s="112">
        <v>1160</v>
      </c>
      <c r="F60" s="112"/>
      <c r="G60" s="112">
        <v>3840</v>
      </c>
      <c r="H60" s="63">
        <f t="shared" si="31"/>
        <v>1220</v>
      </c>
      <c r="I60" s="111">
        <f t="shared" si="3"/>
        <v>290</v>
      </c>
      <c r="J60" s="111">
        <f t="shared" si="4"/>
        <v>430</v>
      </c>
      <c r="K60" s="109">
        <f t="shared" si="5"/>
        <v>0</v>
      </c>
      <c r="L60" s="111">
        <f t="shared" si="6"/>
        <v>500</v>
      </c>
      <c r="M60" s="112">
        <v>140</v>
      </c>
      <c r="N60" s="112">
        <v>210</v>
      </c>
      <c r="O60" s="112"/>
      <c r="P60" s="112">
        <v>250</v>
      </c>
      <c r="Q60" s="112"/>
      <c r="R60" s="112"/>
      <c r="S60" s="112"/>
      <c r="T60" s="112"/>
      <c r="U60" s="112">
        <v>150</v>
      </c>
      <c r="V60" s="112">
        <v>220</v>
      </c>
      <c r="W60" s="112"/>
      <c r="X60" s="112">
        <v>250</v>
      </c>
      <c r="Y60" s="112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  <c r="AL60" s="13"/>
    </row>
    <row r="61" spans="1:38" ht="18.75" customHeight="1">
      <c r="A61" s="25">
        <v>8</v>
      </c>
      <c r="B61" s="26" t="s">
        <v>48</v>
      </c>
      <c r="C61" s="111">
        <f t="shared" si="32"/>
        <v>15335</v>
      </c>
      <c r="D61" s="112">
        <v>10031</v>
      </c>
      <c r="E61" s="112">
        <v>1061</v>
      </c>
      <c r="F61" s="112"/>
      <c r="G61" s="112">
        <v>4243</v>
      </c>
      <c r="H61" s="63">
        <f t="shared" si="31"/>
        <v>2961</v>
      </c>
      <c r="I61" s="111">
        <f t="shared" si="3"/>
        <v>2608</v>
      </c>
      <c r="J61" s="111">
        <f t="shared" si="4"/>
        <v>228</v>
      </c>
      <c r="K61" s="109">
        <f t="shared" si="5"/>
        <v>0</v>
      </c>
      <c r="L61" s="111">
        <f t="shared" si="6"/>
        <v>125</v>
      </c>
      <c r="M61" s="112">
        <v>599</v>
      </c>
      <c r="N61" s="112">
        <v>89</v>
      </c>
      <c r="O61" s="112"/>
      <c r="P61" s="112">
        <v>55</v>
      </c>
      <c r="Q61" s="112"/>
      <c r="R61" s="112"/>
      <c r="S61" s="112"/>
      <c r="T61" s="112"/>
      <c r="U61" s="112">
        <f>281+103+1625</f>
        <v>2009</v>
      </c>
      <c r="V61" s="112">
        <v>139</v>
      </c>
      <c r="W61" s="112"/>
      <c r="X61" s="112">
        <v>70</v>
      </c>
      <c r="Y61" s="112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  <c r="AL61" s="13"/>
    </row>
    <row r="62" spans="1:38" ht="18.75" customHeight="1">
      <c r="A62" s="25">
        <v>9</v>
      </c>
      <c r="B62" s="26" t="s">
        <v>49</v>
      </c>
      <c r="C62" s="111">
        <f t="shared" si="32"/>
        <v>21744</v>
      </c>
      <c r="D62" s="112">
        <v>11775</v>
      </c>
      <c r="E62" s="112">
        <v>2253</v>
      </c>
      <c r="F62" s="112"/>
      <c r="G62" s="112">
        <v>7716</v>
      </c>
      <c r="H62" s="63">
        <f t="shared" si="31"/>
        <v>1795</v>
      </c>
      <c r="I62" s="111">
        <f t="shared" si="3"/>
        <v>0</v>
      </c>
      <c r="J62" s="111">
        <f t="shared" si="4"/>
        <v>0</v>
      </c>
      <c r="K62" s="109">
        <f t="shared" si="5"/>
        <v>0</v>
      </c>
      <c r="L62" s="111">
        <f t="shared" si="6"/>
        <v>1795</v>
      </c>
      <c r="M62" s="112"/>
      <c r="N62" s="112"/>
      <c r="O62" s="112"/>
      <c r="P62" s="112">
        <v>1395</v>
      </c>
      <c r="Q62" s="112"/>
      <c r="R62" s="112"/>
      <c r="S62" s="112"/>
      <c r="T62" s="112"/>
      <c r="U62" s="112"/>
      <c r="V62" s="112"/>
      <c r="W62" s="112"/>
      <c r="X62" s="112">
        <v>400</v>
      </c>
      <c r="Y62" s="112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13"/>
    </row>
    <row r="63" spans="1:38" ht="18.75" customHeight="1">
      <c r="A63" s="25">
        <v>10</v>
      </c>
      <c r="B63" s="26" t="s">
        <v>50</v>
      </c>
      <c r="C63" s="111">
        <f t="shared" si="32"/>
        <v>16509</v>
      </c>
      <c r="D63" s="112">
        <v>10436</v>
      </c>
      <c r="E63" s="112">
        <v>1175</v>
      </c>
      <c r="F63" s="112"/>
      <c r="G63" s="112">
        <v>4898</v>
      </c>
      <c r="H63" s="63">
        <f t="shared" si="31"/>
        <v>9657</v>
      </c>
      <c r="I63" s="111">
        <f t="shared" si="3"/>
        <v>9222</v>
      </c>
      <c r="J63" s="111">
        <f t="shared" si="4"/>
        <v>318</v>
      </c>
      <c r="K63" s="109">
        <f t="shared" si="5"/>
        <v>0</v>
      </c>
      <c r="L63" s="111">
        <f t="shared" si="6"/>
        <v>117</v>
      </c>
      <c r="M63" s="112">
        <v>7522</v>
      </c>
      <c r="N63" s="112">
        <v>120</v>
      </c>
      <c r="O63" s="112"/>
      <c r="P63" s="112">
        <v>68</v>
      </c>
      <c r="Q63" s="112"/>
      <c r="R63" s="112"/>
      <c r="S63" s="112"/>
      <c r="T63" s="112"/>
      <c r="U63" s="112">
        <v>1700</v>
      </c>
      <c r="V63" s="112">
        <v>198</v>
      </c>
      <c r="W63" s="112"/>
      <c r="X63" s="112">
        <v>49</v>
      </c>
      <c r="Y63" s="112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13"/>
    </row>
    <row r="64" spans="1:38" ht="18.75" customHeight="1">
      <c r="A64" s="25">
        <v>11</v>
      </c>
      <c r="B64" s="26" t="s">
        <v>51</v>
      </c>
      <c r="C64" s="111">
        <f t="shared" si="32"/>
        <v>8900.27</v>
      </c>
      <c r="D64" s="112">
        <v>8091</v>
      </c>
      <c r="E64" s="112">
        <v>809.27</v>
      </c>
      <c r="F64" s="112"/>
      <c r="G64" s="112"/>
      <c r="H64" s="63">
        <f t="shared" si="31"/>
        <v>0</v>
      </c>
      <c r="I64" s="111">
        <f t="shared" si="3"/>
        <v>0</v>
      </c>
      <c r="J64" s="111">
        <f t="shared" si="4"/>
        <v>0</v>
      </c>
      <c r="K64" s="109">
        <f t="shared" si="5"/>
        <v>0</v>
      </c>
      <c r="L64" s="111">
        <f t="shared" si="6"/>
        <v>0</v>
      </c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  <c r="AL64" s="13"/>
    </row>
    <row r="65" spans="1:38" ht="18.75" customHeight="1">
      <c r="A65" s="25">
        <v>12</v>
      </c>
      <c r="B65" s="26" t="s">
        <v>52</v>
      </c>
      <c r="C65" s="111">
        <f t="shared" si="32"/>
        <v>15298</v>
      </c>
      <c r="D65" s="112">
        <v>9124</v>
      </c>
      <c r="E65" s="112">
        <v>936</v>
      </c>
      <c r="F65" s="112"/>
      <c r="G65" s="112">
        <v>5238</v>
      </c>
      <c r="H65" s="63">
        <f t="shared" si="31"/>
        <v>2540</v>
      </c>
      <c r="I65" s="111">
        <f t="shared" si="3"/>
        <v>1925</v>
      </c>
      <c r="J65" s="111">
        <f t="shared" si="4"/>
        <v>243</v>
      </c>
      <c r="K65" s="109">
        <f t="shared" si="5"/>
        <v>0</v>
      </c>
      <c r="L65" s="111">
        <f t="shared" si="6"/>
        <v>372</v>
      </c>
      <c r="M65" s="112">
        <v>160</v>
      </c>
      <c r="N65" s="112">
        <v>233</v>
      </c>
      <c r="O65" s="112"/>
      <c r="P65" s="112">
        <v>297</v>
      </c>
      <c r="Q65" s="112"/>
      <c r="R65" s="112"/>
      <c r="S65" s="112"/>
      <c r="T65" s="112"/>
      <c r="U65" s="112">
        <v>1765</v>
      </c>
      <c r="V65" s="112">
        <v>10</v>
      </c>
      <c r="W65" s="112"/>
      <c r="X65" s="112">
        <v>75</v>
      </c>
      <c r="Y65" s="112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/>
      <c r="AL65" s="13"/>
    </row>
    <row r="66" spans="1:38" ht="18.75" customHeight="1">
      <c r="A66" s="25">
        <v>13</v>
      </c>
      <c r="B66" s="26" t="s">
        <v>53</v>
      </c>
      <c r="C66" s="111">
        <f t="shared" si="32"/>
        <v>14326</v>
      </c>
      <c r="D66" s="112">
        <v>6212</v>
      </c>
      <c r="E66" s="112">
        <v>1978</v>
      </c>
      <c r="F66" s="112"/>
      <c r="G66" s="112">
        <v>6136</v>
      </c>
      <c r="H66" s="63">
        <f t="shared" si="31"/>
        <v>5588</v>
      </c>
      <c r="I66" s="111">
        <f t="shared" si="3"/>
        <v>4750</v>
      </c>
      <c r="J66" s="111">
        <f t="shared" si="4"/>
        <v>99</v>
      </c>
      <c r="K66" s="109">
        <f t="shared" si="5"/>
        <v>0</v>
      </c>
      <c r="L66" s="111">
        <f t="shared" si="6"/>
        <v>739</v>
      </c>
      <c r="M66" s="112">
        <v>3420</v>
      </c>
      <c r="N66" s="112"/>
      <c r="O66" s="112"/>
      <c r="P66" s="112">
        <v>642</v>
      </c>
      <c r="Q66" s="112"/>
      <c r="R66" s="112"/>
      <c r="S66" s="112"/>
      <c r="T66" s="112"/>
      <c r="U66" s="112">
        <v>1330</v>
      </c>
      <c r="V66" s="112">
        <v>99</v>
      </c>
      <c r="W66" s="112"/>
      <c r="X66" s="112">
        <v>97</v>
      </c>
      <c r="Y66" s="112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  <c r="AL66" s="13"/>
    </row>
    <row r="67" spans="1:38" ht="26.25" customHeight="1">
      <c r="A67" s="25">
        <v>14</v>
      </c>
      <c r="B67" s="26" t="s">
        <v>54</v>
      </c>
      <c r="C67" s="111">
        <f t="shared" si="32"/>
        <v>16378.246999999999</v>
      </c>
      <c r="D67" s="112">
        <v>9681</v>
      </c>
      <c r="E67" s="112">
        <v>940.24699999999996</v>
      </c>
      <c r="F67" s="112"/>
      <c r="G67" s="112">
        <v>5757</v>
      </c>
      <c r="H67" s="63">
        <f t="shared" si="31"/>
        <v>2053</v>
      </c>
      <c r="I67" s="111">
        <f t="shared" si="3"/>
        <v>670</v>
      </c>
      <c r="J67" s="111">
        <f t="shared" si="4"/>
        <v>785</v>
      </c>
      <c r="K67" s="109">
        <f t="shared" si="5"/>
        <v>0</v>
      </c>
      <c r="L67" s="111">
        <f t="shared" si="6"/>
        <v>598</v>
      </c>
      <c r="M67" s="112"/>
      <c r="N67" s="112"/>
      <c r="O67" s="112"/>
      <c r="P67" s="112">
        <v>500</v>
      </c>
      <c r="Q67" s="112"/>
      <c r="R67" s="112"/>
      <c r="S67" s="112"/>
      <c r="T67" s="112"/>
      <c r="U67" s="112">
        <v>670</v>
      </c>
      <c r="V67" s="112">
        <v>785</v>
      </c>
      <c r="W67" s="112"/>
      <c r="X67" s="112">
        <v>98</v>
      </c>
      <c r="Y67" s="112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13"/>
    </row>
    <row r="68" spans="1:38" ht="18.75" customHeight="1">
      <c r="A68" s="25">
        <v>15</v>
      </c>
      <c r="B68" s="26" t="s">
        <v>55</v>
      </c>
      <c r="C68" s="111">
        <v>17413</v>
      </c>
      <c r="D68" s="112">
        <v>11149</v>
      </c>
      <c r="E68" s="112">
        <v>1091</v>
      </c>
      <c r="F68" s="112"/>
      <c r="G68" s="112">
        <v>5173</v>
      </c>
      <c r="H68" s="63">
        <f t="shared" si="31"/>
        <v>2025</v>
      </c>
      <c r="I68" s="111">
        <f t="shared" si="3"/>
        <v>1086</v>
      </c>
      <c r="J68" s="111">
        <f t="shared" si="4"/>
        <v>361</v>
      </c>
      <c r="K68" s="109">
        <f t="shared" si="5"/>
        <v>187</v>
      </c>
      <c r="L68" s="111">
        <f t="shared" si="6"/>
        <v>391</v>
      </c>
      <c r="M68" s="112">
        <v>438</v>
      </c>
      <c r="N68" s="112">
        <v>233</v>
      </c>
      <c r="O68" s="112"/>
      <c r="P68" s="112">
        <v>297</v>
      </c>
      <c r="Q68" s="112"/>
      <c r="R68" s="112"/>
      <c r="S68" s="112"/>
      <c r="T68" s="112"/>
      <c r="U68" s="112">
        <v>648</v>
      </c>
      <c r="V68" s="112">
        <v>128</v>
      </c>
      <c r="W68" s="112">
        <v>187</v>
      </c>
      <c r="X68" s="112">
        <v>94</v>
      </c>
      <c r="Y68" s="112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  <c r="AL68" s="13"/>
    </row>
    <row r="69" spans="1:38" ht="18.75" customHeight="1">
      <c r="A69" s="25">
        <v>16</v>
      </c>
      <c r="B69" s="26" t="s">
        <v>56</v>
      </c>
      <c r="C69" s="66">
        <v>17134</v>
      </c>
      <c r="D69" s="64">
        <v>16042</v>
      </c>
      <c r="E69" s="64">
        <v>1092</v>
      </c>
      <c r="F69" s="64">
        <v>0</v>
      </c>
      <c r="G69" s="64">
        <v>0</v>
      </c>
      <c r="H69" s="63">
        <f t="shared" si="31"/>
        <v>1623</v>
      </c>
      <c r="I69" s="111">
        <f t="shared" si="3"/>
        <v>1438</v>
      </c>
      <c r="J69" s="111">
        <f t="shared" si="4"/>
        <v>185</v>
      </c>
      <c r="K69" s="109">
        <f t="shared" si="5"/>
        <v>0</v>
      </c>
      <c r="L69" s="111">
        <f t="shared" si="6"/>
        <v>0</v>
      </c>
      <c r="M69" s="64">
        <v>1015</v>
      </c>
      <c r="N69" s="64">
        <v>90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423</v>
      </c>
      <c r="V69" s="64">
        <v>95</v>
      </c>
      <c r="W69" s="64">
        <v>0</v>
      </c>
      <c r="X69" s="64">
        <v>0</v>
      </c>
      <c r="Y69" s="64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  <c r="AL69" s="13"/>
    </row>
    <row r="70" spans="1:38" ht="18.75" customHeight="1">
      <c r="A70" s="25">
        <v>17</v>
      </c>
      <c r="B70" s="26" t="s">
        <v>57</v>
      </c>
      <c r="C70" s="111">
        <f t="shared" ref="C70:C85" si="33">SUM(D70:G70)</f>
        <v>29642</v>
      </c>
      <c r="D70" s="112">
        <v>17119</v>
      </c>
      <c r="E70" s="112">
        <v>2834</v>
      </c>
      <c r="F70" s="112">
        <v>0</v>
      </c>
      <c r="G70" s="112">
        <v>9689</v>
      </c>
      <c r="H70" s="63">
        <f t="shared" si="31"/>
        <v>8789</v>
      </c>
      <c r="I70" s="111">
        <f t="shared" si="3"/>
        <v>7892</v>
      </c>
      <c r="J70" s="111">
        <f t="shared" si="4"/>
        <v>365</v>
      </c>
      <c r="K70" s="109">
        <f t="shared" si="5"/>
        <v>0</v>
      </c>
      <c r="L70" s="111">
        <f t="shared" si="6"/>
        <v>532</v>
      </c>
      <c r="M70" s="112">
        <v>7892</v>
      </c>
      <c r="N70" s="112">
        <v>0</v>
      </c>
      <c r="O70" s="112">
        <v>0</v>
      </c>
      <c r="P70" s="112">
        <v>532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365</v>
      </c>
      <c r="W70" s="112">
        <v>0</v>
      </c>
      <c r="X70" s="112">
        <v>0</v>
      </c>
      <c r="Y70" s="112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  <c r="AL70" s="13"/>
    </row>
    <row r="71" spans="1:38" ht="18.75" customHeight="1">
      <c r="A71" s="25">
        <v>18</v>
      </c>
      <c r="B71" s="26" t="s">
        <v>58</v>
      </c>
      <c r="C71" s="111">
        <f t="shared" si="33"/>
        <v>31842</v>
      </c>
      <c r="D71" s="112">
        <v>20059</v>
      </c>
      <c r="E71" s="112">
        <v>2816</v>
      </c>
      <c r="F71" s="112"/>
      <c r="G71" s="112">
        <v>8967</v>
      </c>
      <c r="H71" s="63">
        <f t="shared" si="31"/>
        <v>3158</v>
      </c>
      <c r="I71" s="111">
        <f t="shared" si="3"/>
        <v>2287</v>
      </c>
      <c r="J71" s="111">
        <f t="shared" si="4"/>
        <v>0</v>
      </c>
      <c r="K71" s="109">
        <f t="shared" si="5"/>
        <v>0</v>
      </c>
      <c r="L71" s="111">
        <f t="shared" si="6"/>
        <v>871</v>
      </c>
      <c r="M71" s="112">
        <v>806</v>
      </c>
      <c r="N71" s="112"/>
      <c r="O71" s="112"/>
      <c r="P71" s="112">
        <v>871</v>
      </c>
      <c r="Q71" s="112"/>
      <c r="R71" s="112"/>
      <c r="S71" s="112"/>
      <c r="T71" s="112"/>
      <c r="U71" s="112">
        <v>1481</v>
      </c>
      <c r="V71" s="112"/>
      <c r="W71" s="112"/>
      <c r="X71" s="112"/>
      <c r="Y71" s="112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13"/>
    </row>
    <row r="72" spans="1:38" ht="18.75" customHeight="1">
      <c r="A72" s="25">
        <v>19</v>
      </c>
      <c r="B72" s="26" t="s">
        <v>59</v>
      </c>
      <c r="C72" s="111">
        <f t="shared" si="33"/>
        <v>9916</v>
      </c>
      <c r="D72" s="112">
        <v>8287</v>
      </c>
      <c r="E72" s="112">
        <v>414</v>
      </c>
      <c r="F72" s="112">
        <v>0</v>
      </c>
      <c r="G72" s="112">
        <v>1215</v>
      </c>
      <c r="H72" s="63">
        <f t="shared" si="31"/>
        <v>4268</v>
      </c>
      <c r="I72" s="111">
        <f t="shared" si="3"/>
        <v>4268</v>
      </c>
      <c r="J72" s="111">
        <f t="shared" si="4"/>
        <v>0</v>
      </c>
      <c r="K72" s="109">
        <f t="shared" si="5"/>
        <v>0</v>
      </c>
      <c r="L72" s="111">
        <f t="shared" si="6"/>
        <v>0</v>
      </c>
      <c r="M72" s="112">
        <v>2308</v>
      </c>
      <c r="N72" s="112"/>
      <c r="O72" s="112"/>
      <c r="P72" s="112"/>
      <c r="Q72" s="112">
        <v>0</v>
      </c>
      <c r="R72" s="112">
        <v>0</v>
      </c>
      <c r="S72" s="112">
        <v>0</v>
      </c>
      <c r="T72" s="112">
        <v>0</v>
      </c>
      <c r="U72" s="112">
        <v>1960</v>
      </c>
      <c r="V72" s="112"/>
      <c r="W72" s="112"/>
      <c r="X72" s="112"/>
      <c r="Y72" s="11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3"/>
      <c r="AL72" s="4"/>
    </row>
    <row r="73" spans="1:38" ht="18.75" customHeight="1">
      <c r="A73" s="25">
        <v>20</v>
      </c>
      <c r="B73" s="26" t="s">
        <v>60</v>
      </c>
      <c r="C73" s="111">
        <f t="shared" si="33"/>
        <v>21567</v>
      </c>
      <c r="D73" s="65">
        <v>19308</v>
      </c>
      <c r="E73" s="64">
        <v>2259</v>
      </c>
      <c r="F73" s="64"/>
      <c r="G73" s="64"/>
      <c r="H73" s="63">
        <f t="shared" si="31"/>
        <v>1600</v>
      </c>
      <c r="I73" s="111">
        <f t="shared" si="3"/>
        <v>750</v>
      </c>
      <c r="J73" s="111">
        <f t="shared" si="4"/>
        <v>320</v>
      </c>
      <c r="K73" s="109">
        <f t="shared" si="5"/>
        <v>0</v>
      </c>
      <c r="L73" s="111">
        <f t="shared" si="6"/>
        <v>530</v>
      </c>
      <c r="M73" s="64">
        <v>750</v>
      </c>
      <c r="N73" s="64">
        <v>320</v>
      </c>
      <c r="O73" s="64"/>
      <c r="P73" s="64">
        <v>530</v>
      </c>
      <c r="Q73" s="112"/>
      <c r="R73" s="112"/>
      <c r="S73" s="112"/>
      <c r="T73" s="112"/>
      <c r="U73" s="112"/>
      <c r="V73" s="112"/>
      <c r="W73" s="112"/>
      <c r="X73" s="112"/>
      <c r="Y73" s="11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3"/>
      <c r="AL73" s="4"/>
    </row>
    <row r="74" spans="1:38" ht="25.5" customHeight="1">
      <c r="A74" s="25">
        <v>21</v>
      </c>
      <c r="B74" s="26" t="s">
        <v>61</v>
      </c>
      <c r="C74" s="111">
        <f t="shared" si="33"/>
        <v>10039</v>
      </c>
      <c r="D74" s="112">
        <v>7975</v>
      </c>
      <c r="E74" s="112">
        <v>696</v>
      </c>
      <c r="F74" s="112"/>
      <c r="G74" s="112">
        <v>1368</v>
      </c>
      <c r="H74" s="63">
        <f t="shared" si="31"/>
        <v>3703</v>
      </c>
      <c r="I74" s="111">
        <f t="shared" ref="I74:I96" si="34">M74+Q74+U74</f>
        <v>3542</v>
      </c>
      <c r="J74" s="111">
        <f t="shared" ref="J74:J96" si="35">N74+R74+V74</f>
        <v>161</v>
      </c>
      <c r="K74" s="109">
        <f t="shared" ref="K74:K96" si="36">O74+S74+W74</f>
        <v>0</v>
      </c>
      <c r="L74" s="111">
        <f t="shared" ref="L74:L96" si="37">P74+T74+X74</f>
        <v>0</v>
      </c>
      <c r="M74" s="112">
        <v>2342</v>
      </c>
      <c r="N74" s="112">
        <v>161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1200</v>
      </c>
      <c r="V74" s="112">
        <v>0</v>
      </c>
      <c r="W74" s="112">
        <v>0</v>
      </c>
      <c r="X74" s="112">
        <v>0</v>
      </c>
      <c r="Y74" s="11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3"/>
      <c r="AL74" s="4"/>
    </row>
    <row r="75" spans="1:38" ht="18.75" customHeight="1">
      <c r="A75" s="25">
        <v>22</v>
      </c>
      <c r="B75" s="26" t="s">
        <v>62</v>
      </c>
      <c r="C75" s="111">
        <f t="shared" si="33"/>
        <v>23319</v>
      </c>
      <c r="D75" s="112">
        <v>15736</v>
      </c>
      <c r="E75" s="112">
        <v>1329</v>
      </c>
      <c r="F75" s="112">
        <v>0</v>
      </c>
      <c r="G75" s="112">
        <v>6254</v>
      </c>
      <c r="H75" s="63">
        <f t="shared" si="31"/>
        <v>1162</v>
      </c>
      <c r="I75" s="111">
        <f t="shared" si="34"/>
        <v>698</v>
      </c>
      <c r="J75" s="111">
        <f t="shared" si="35"/>
        <v>89</v>
      </c>
      <c r="K75" s="109">
        <f t="shared" si="36"/>
        <v>0</v>
      </c>
      <c r="L75" s="111">
        <f t="shared" si="37"/>
        <v>375</v>
      </c>
      <c r="M75" s="112">
        <v>591</v>
      </c>
      <c r="N75" s="112">
        <v>89</v>
      </c>
      <c r="O75" s="112">
        <v>0</v>
      </c>
      <c r="P75" s="112">
        <v>375</v>
      </c>
      <c r="Q75" s="112">
        <v>0</v>
      </c>
      <c r="R75" s="112">
        <v>0</v>
      </c>
      <c r="S75" s="112">
        <v>0</v>
      </c>
      <c r="T75" s="112">
        <v>0</v>
      </c>
      <c r="U75" s="112">
        <v>107</v>
      </c>
      <c r="V75" s="112">
        <v>0</v>
      </c>
      <c r="W75" s="112">
        <v>0</v>
      </c>
      <c r="X75" s="112">
        <v>0</v>
      </c>
      <c r="Y75" s="11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3"/>
      <c r="AL75" s="4"/>
    </row>
    <row r="76" spans="1:38" ht="18.75" customHeight="1">
      <c r="A76" s="25">
        <v>23</v>
      </c>
      <c r="B76" s="26" t="s">
        <v>63</v>
      </c>
      <c r="C76" s="111">
        <f t="shared" si="33"/>
        <v>20804</v>
      </c>
      <c r="D76" s="112">
        <v>9375</v>
      </c>
      <c r="E76" s="112">
        <v>1665</v>
      </c>
      <c r="F76" s="112"/>
      <c r="G76" s="112">
        <v>9764</v>
      </c>
      <c r="H76" s="63">
        <f t="shared" si="31"/>
        <v>758</v>
      </c>
      <c r="I76" s="111">
        <f t="shared" si="34"/>
        <v>49</v>
      </c>
      <c r="J76" s="111">
        <f t="shared" si="35"/>
        <v>117</v>
      </c>
      <c r="K76" s="109">
        <f t="shared" si="36"/>
        <v>0</v>
      </c>
      <c r="L76" s="111">
        <f t="shared" si="37"/>
        <v>592</v>
      </c>
      <c r="M76" s="112">
        <v>37</v>
      </c>
      <c r="N76" s="112">
        <v>92</v>
      </c>
      <c r="O76" s="112"/>
      <c r="P76" s="112">
        <v>524</v>
      </c>
      <c r="Q76" s="112"/>
      <c r="R76" s="112"/>
      <c r="S76" s="112"/>
      <c r="T76" s="112"/>
      <c r="U76" s="112">
        <v>12</v>
      </c>
      <c r="V76" s="112">
        <v>25</v>
      </c>
      <c r="W76" s="112"/>
      <c r="X76" s="112">
        <v>68</v>
      </c>
      <c r="Y76" s="11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3"/>
      <c r="AL76" s="4"/>
    </row>
    <row r="77" spans="1:38" ht="18.75" customHeight="1">
      <c r="A77" s="138">
        <v>24</v>
      </c>
      <c r="B77" s="62" t="s">
        <v>64</v>
      </c>
      <c r="C77" s="111">
        <f t="shared" si="33"/>
        <v>22204</v>
      </c>
      <c r="D77" s="112">
        <v>10809</v>
      </c>
      <c r="E77" s="112">
        <v>1881</v>
      </c>
      <c r="F77" s="112"/>
      <c r="G77" s="112">
        <v>9514</v>
      </c>
      <c r="H77" s="63">
        <f t="shared" si="31"/>
        <v>1762</v>
      </c>
      <c r="I77" s="111">
        <f t="shared" si="34"/>
        <v>800</v>
      </c>
      <c r="J77" s="111">
        <f t="shared" si="35"/>
        <v>576</v>
      </c>
      <c r="K77" s="109">
        <f t="shared" si="36"/>
        <v>0</v>
      </c>
      <c r="L77" s="111">
        <f t="shared" si="37"/>
        <v>386</v>
      </c>
      <c r="M77" s="112">
        <v>800</v>
      </c>
      <c r="N77" s="112"/>
      <c r="O77" s="112"/>
      <c r="P77" s="112">
        <v>256</v>
      </c>
      <c r="Q77" s="112"/>
      <c r="R77" s="112"/>
      <c r="S77" s="112"/>
      <c r="T77" s="112"/>
      <c r="U77" s="112"/>
      <c r="V77" s="112">
        <v>576</v>
      </c>
      <c r="W77" s="112"/>
      <c r="X77" s="112">
        <v>130</v>
      </c>
      <c r="Y77" s="112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62"/>
      <c r="AL77" s="62"/>
    </row>
    <row r="78" spans="1:38" ht="18.75" customHeight="1">
      <c r="A78" s="25">
        <v>25</v>
      </c>
      <c r="B78" s="26" t="s">
        <v>65</v>
      </c>
      <c r="C78" s="111">
        <f t="shared" si="33"/>
        <v>24470</v>
      </c>
      <c r="D78" s="112">
        <v>19190</v>
      </c>
      <c r="E78" s="112">
        <v>1062</v>
      </c>
      <c r="F78" s="112"/>
      <c r="G78" s="112">
        <v>4218</v>
      </c>
      <c r="H78" s="63">
        <f t="shared" si="31"/>
        <v>4272.6019999999999</v>
      </c>
      <c r="I78" s="111">
        <f t="shared" si="34"/>
        <v>3262.232</v>
      </c>
      <c r="J78" s="111">
        <f t="shared" si="35"/>
        <v>660.37</v>
      </c>
      <c r="K78" s="109">
        <f t="shared" si="36"/>
        <v>0</v>
      </c>
      <c r="L78" s="111">
        <f t="shared" si="37"/>
        <v>350</v>
      </c>
      <c r="M78" s="112">
        <f>475+911.306</f>
        <v>1386.306</v>
      </c>
      <c r="N78" s="112">
        <v>406</v>
      </c>
      <c r="O78" s="112"/>
      <c r="P78" s="112">
        <v>350</v>
      </c>
      <c r="Q78" s="112"/>
      <c r="R78" s="112"/>
      <c r="S78" s="112"/>
      <c r="T78" s="112"/>
      <c r="U78" s="112">
        <f>252.609+384.484+1238.833</f>
        <v>1875.9259999999999</v>
      </c>
      <c r="V78" s="112">
        <v>254.37</v>
      </c>
      <c r="W78" s="112"/>
      <c r="X78" s="112"/>
      <c r="Y78" s="11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3"/>
      <c r="AL78" s="4"/>
    </row>
    <row r="79" spans="1:38" ht="18.75" customHeight="1">
      <c r="A79" s="25">
        <v>26</v>
      </c>
      <c r="B79" s="26" t="s">
        <v>66</v>
      </c>
      <c r="C79" s="111">
        <f t="shared" si="33"/>
        <v>15535</v>
      </c>
      <c r="D79" s="112">
        <v>13967</v>
      </c>
      <c r="E79" s="112">
        <v>1568</v>
      </c>
      <c r="F79" s="112"/>
      <c r="G79" s="112"/>
      <c r="H79" s="63">
        <f t="shared" si="31"/>
        <v>0</v>
      </c>
      <c r="I79" s="111">
        <f t="shared" si="34"/>
        <v>0</v>
      </c>
      <c r="J79" s="111">
        <f t="shared" si="35"/>
        <v>0</v>
      </c>
      <c r="K79" s="109">
        <f t="shared" si="36"/>
        <v>0</v>
      </c>
      <c r="L79" s="111">
        <f t="shared" si="37"/>
        <v>0</v>
      </c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3"/>
      <c r="AL79" s="4"/>
    </row>
    <row r="80" spans="1:38" ht="18.75" customHeight="1">
      <c r="A80" s="68">
        <v>27</v>
      </c>
      <c r="B80" s="69" t="s">
        <v>67</v>
      </c>
      <c r="C80" s="129">
        <f t="shared" si="33"/>
        <v>40871.75</v>
      </c>
      <c r="D80" s="129">
        <v>25637</v>
      </c>
      <c r="E80" s="129">
        <v>2332.75</v>
      </c>
      <c r="F80" s="129"/>
      <c r="G80" s="129">
        <v>12902</v>
      </c>
      <c r="H80" s="63">
        <f t="shared" si="31"/>
        <v>5001.7699999999995</v>
      </c>
      <c r="I80" s="111">
        <f t="shared" si="34"/>
        <v>4400</v>
      </c>
      <c r="J80" s="111">
        <f t="shared" si="35"/>
        <v>241.12</v>
      </c>
      <c r="K80" s="109">
        <f t="shared" si="36"/>
        <v>0</v>
      </c>
      <c r="L80" s="111">
        <f t="shared" si="37"/>
        <v>360.65</v>
      </c>
      <c r="M80" s="129">
        <v>1500</v>
      </c>
      <c r="N80" s="129">
        <v>166.2</v>
      </c>
      <c r="O80" s="129"/>
      <c r="P80" s="129">
        <v>273.39999999999998</v>
      </c>
      <c r="Q80" s="129"/>
      <c r="R80" s="129"/>
      <c r="S80" s="129"/>
      <c r="T80" s="129"/>
      <c r="U80" s="129">
        <v>2900</v>
      </c>
      <c r="V80" s="129">
        <v>74.92</v>
      </c>
      <c r="W80" s="129"/>
      <c r="X80" s="129">
        <v>87.25</v>
      </c>
      <c r="Y80" s="129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4"/>
      <c r="AL80" s="175"/>
    </row>
    <row r="81" spans="1:38" ht="18.75" customHeight="1">
      <c r="A81" s="25">
        <v>28</v>
      </c>
      <c r="B81" s="26" t="s">
        <v>68</v>
      </c>
      <c r="C81" s="111">
        <f t="shared" si="33"/>
        <v>24418</v>
      </c>
      <c r="D81" s="65">
        <v>14590</v>
      </c>
      <c r="E81" s="64">
        <v>1660</v>
      </c>
      <c r="F81" s="64"/>
      <c r="G81" s="64">
        <v>8168</v>
      </c>
      <c r="H81" s="63">
        <f t="shared" si="31"/>
        <v>1341</v>
      </c>
      <c r="I81" s="111">
        <f t="shared" si="34"/>
        <v>1341</v>
      </c>
      <c r="J81" s="111">
        <f t="shared" si="35"/>
        <v>0</v>
      </c>
      <c r="K81" s="109">
        <f t="shared" si="36"/>
        <v>0</v>
      </c>
      <c r="L81" s="111">
        <f t="shared" si="37"/>
        <v>0</v>
      </c>
      <c r="M81" s="64">
        <v>241</v>
      </c>
      <c r="N81" s="64"/>
      <c r="O81" s="64"/>
      <c r="P81" s="64"/>
      <c r="Q81" s="64"/>
      <c r="R81" s="64"/>
      <c r="S81" s="64"/>
      <c r="T81" s="64"/>
      <c r="U81" s="64">
        <v>1100</v>
      </c>
      <c r="V81" s="112"/>
      <c r="W81" s="112"/>
      <c r="X81" s="112"/>
      <c r="Y81" s="11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3"/>
      <c r="AL81" s="4"/>
    </row>
    <row r="82" spans="1:38" ht="18.75" customHeight="1">
      <c r="A82" s="25">
        <v>29</v>
      </c>
      <c r="B82" s="26" t="s">
        <v>69</v>
      </c>
      <c r="C82" s="111">
        <f t="shared" si="33"/>
        <v>11171</v>
      </c>
      <c r="D82" s="112">
        <v>7450</v>
      </c>
      <c r="E82" s="112">
        <v>802</v>
      </c>
      <c r="F82" s="112">
        <v>0</v>
      </c>
      <c r="G82" s="112">
        <v>2919</v>
      </c>
      <c r="H82" s="63">
        <f t="shared" si="31"/>
        <v>1663</v>
      </c>
      <c r="I82" s="111">
        <f t="shared" si="34"/>
        <v>1443</v>
      </c>
      <c r="J82" s="111">
        <f t="shared" si="35"/>
        <v>100</v>
      </c>
      <c r="K82" s="109">
        <f t="shared" si="36"/>
        <v>0</v>
      </c>
      <c r="L82" s="111">
        <f t="shared" si="37"/>
        <v>120</v>
      </c>
      <c r="M82" s="112">
        <v>993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450</v>
      </c>
      <c r="V82" s="112">
        <v>100</v>
      </c>
      <c r="W82" s="112">
        <v>0</v>
      </c>
      <c r="X82" s="112">
        <v>120</v>
      </c>
      <c r="Y82" s="11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3"/>
      <c r="AL82" s="4"/>
    </row>
    <row r="83" spans="1:38" ht="18.75" customHeight="1">
      <c r="A83" s="25">
        <v>30</v>
      </c>
      <c r="B83" s="26" t="s">
        <v>70</v>
      </c>
      <c r="C83" s="111">
        <f t="shared" si="33"/>
        <v>22341</v>
      </c>
      <c r="D83" s="112">
        <v>12440</v>
      </c>
      <c r="E83" s="112">
        <v>3147</v>
      </c>
      <c r="F83" s="112">
        <v>0</v>
      </c>
      <c r="G83" s="112">
        <v>6754</v>
      </c>
      <c r="H83" s="63">
        <f t="shared" si="31"/>
        <v>5833</v>
      </c>
      <c r="I83" s="111">
        <f t="shared" si="34"/>
        <v>3946</v>
      </c>
      <c r="J83" s="111">
        <f t="shared" si="35"/>
        <v>565</v>
      </c>
      <c r="K83" s="109">
        <f t="shared" si="36"/>
        <v>670</v>
      </c>
      <c r="L83" s="111">
        <f t="shared" si="37"/>
        <v>652</v>
      </c>
      <c r="M83" s="112">
        <f>1000+2500</f>
        <v>3500</v>
      </c>
      <c r="N83" s="112">
        <v>455</v>
      </c>
      <c r="O83" s="112">
        <v>670</v>
      </c>
      <c r="P83" s="112">
        <v>552</v>
      </c>
      <c r="Q83" s="112"/>
      <c r="R83" s="112"/>
      <c r="S83" s="112"/>
      <c r="T83" s="112"/>
      <c r="U83" s="112">
        <v>446</v>
      </c>
      <c r="V83" s="112">
        <v>110</v>
      </c>
      <c r="W83" s="112"/>
      <c r="X83" s="112">
        <v>100</v>
      </c>
      <c r="Y83" s="11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3"/>
      <c r="AL83" s="4"/>
    </row>
    <row r="84" spans="1:38" ht="18.75" customHeight="1">
      <c r="A84" s="25">
        <v>31</v>
      </c>
      <c r="B84" s="26" t="s">
        <v>71</v>
      </c>
      <c r="C84" s="111">
        <f t="shared" si="33"/>
        <v>15940</v>
      </c>
      <c r="D84" s="112">
        <v>11918</v>
      </c>
      <c r="E84" s="112">
        <v>902</v>
      </c>
      <c r="F84" s="112"/>
      <c r="G84" s="112">
        <v>3120</v>
      </c>
      <c r="H84" s="63">
        <f t="shared" si="31"/>
        <v>600</v>
      </c>
      <c r="I84" s="111">
        <f t="shared" si="34"/>
        <v>400</v>
      </c>
      <c r="J84" s="111">
        <f t="shared" si="35"/>
        <v>80</v>
      </c>
      <c r="K84" s="109">
        <f t="shared" si="36"/>
        <v>0</v>
      </c>
      <c r="L84" s="111">
        <f t="shared" si="37"/>
        <v>120</v>
      </c>
      <c r="M84" s="112"/>
      <c r="N84" s="112"/>
      <c r="O84" s="112"/>
      <c r="P84" s="112"/>
      <c r="Q84" s="112"/>
      <c r="R84" s="112"/>
      <c r="S84" s="112"/>
      <c r="T84" s="112"/>
      <c r="U84" s="112">
        <v>400</v>
      </c>
      <c r="V84" s="112">
        <v>80</v>
      </c>
      <c r="W84" s="112"/>
      <c r="X84" s="112">
        <v>120</v>
      </c>
      <c r="Y84" s="11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"/>
      <c r="AL84" s="4"/>
    </row>
    <row r="85" spans="1:38" ht="18.75" customHeight="1">
      <c r="A85" s="25">
        <v>32</v>
      </c>
      <c r="B85" s="26" t="s">
        <v>72</v>
      </c>
      <c r="C85" s="111">
        <f t="shared" si="33"/>
        <v>16488</v>
      </c>
      <c r="D85" s="65">
        <v>10280</v>
      </c>
      <c r="E85" s="64">
        <v>1049</v>
      </c>
      <c r="F85" s="64"/>
      <c r="G85" s="64">
        <v>5159</v>
      </c>
      <c r="H85" s="63">
        <f t="shared" si="31"/>
        <v>3225</v>
      </c>
      <c r="I85" s="111">
        <f t="shared" si="34"/>
        <v>2676</v>
      </c>
      <c r="J85" s="111">
        <f t="shared" si="35"/>
        <v>0</v>
      </c>
      <c r="K85" s="109">
        <f t="shared" si="36"/>
        <v>0</v>
      </c>
      <c r="L85" s="111">
        <f t="shared" si="37"/>
        <v>549</v>
      </c>
      <c r="M85" s="65">
        <v>2177</v>
      </c>
      <c r="N85" s="64"/>
      <c r="O85" s="64"/>
      <c r="P85" s="64">
        <v>549</v>
      </c>
      <c r="Q85" s="64"/>
      <c r="R85" s="64"/>
      <c r="S85" s="64"/>
      <c r="T85" s="64"/>
      <c r="U85" s="64">
        <v>499</v>
      </c>
      <c r="V85" s="64"/>
      <c r="W85" s="64"/>
      <c r="X85" s="64"/>
      <c r="Y85" s="64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"/>
      <c r="AL85" s="4"/>
    </row>
    <row r="86" spans="1:38" ht="18.75" customHeight="1">
      <c r="A86" s="25">
        <v>33</v>
      </c>
      <c r="B86" s="26" t="s">
        <v>73</v>
      </c>
      <c r="C86" s="66">
        <v>13954</v>
      </c>
      <c r="D86" s="64">
        <v>7046</v>
      </c>
      <c r="E86" s="64">
        <v>1304</v>
      </c>
      <c r="F86" s="64"/>
      <c r="G86" s="64">
        <v>5604</v>
      </c>
      <c r="H86" s="63">
        <f t="shared" si="31"/>
        <v>3045</v>
      </c>
      <c r="I86" s="111">
        <f t="shared" si="34"/>
        <v>2795</v>
      </c>
      <c r="J86" s="111">
        <f t="shared" si="35"/>
        <v>100</v>
      </c>
      <c r="K86" s="109">
        <f t="shared" si="36"/>
        <v>0</v>
      </c>
      <c r="L86" s="111">
        <f t="shared" si="37"/>
        <v>150</v>
      </c>
      <c r="M86" s="64">
        <v>2795</v>
      </c>
      <c r="N86" s="112"/>
      <c r="O86" s="112"/>
      <c r="P86" s="112"/>
      <c r="Q86" s="112"/>
      <c r="R86" s="112"/>
      <c r="S86" s="112"/>
      <c r="T86" s="112"/>
      <c r="U86" s="112"/>
      <c r="V86" s="112">
        <v>100</v>
      </c>
      <c r="W86" s="112"/>
      <c r="X86" s="112">
        <v>150</v>
      </c>
      <c r="Y86" s="11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3"/>
      <c r="AL86" s="4"/>
    </row>
    <row r="87" spans="1:38" ht="18.75" customHeight="1">
      <c r="A87" s="25">
        <v>34</v>
      </c>
      <c r="B87" s="26" t="s">
        <v>74</v>
      </c>
      <c r="C87" s="111">
        <f t="shared" ref="C87:C93" si="38">SUM(D87:G87)</f>
        <v>14577</v>
      </c>
      <c r="D87" s="185">
        <v>12805</v>
      </c>
      <c r="E87" s="185">
        <v>1772</v>
      </c>
      <c r="F87" s="112"/>
      <c r="G87" s="112"/>
      <c r="H87" s="63">
        <f t="shared" si="31"/>
        <v>1273</v>
      </c>
      <c r="I87" s="111">
        <f t="shared" si="34"/>
        <v>830</v>
      </c>
      <c r="J87" s="111">
        <f t="shared" si="35"/>
        <v>86</v>
      </c>
      <c r="K87" s="109">
        <f t="shared" si="36"/>
        <v>0</v>
      </c>
      <c r="L87" s="111">
        <f t="shared" si="37"/>
        <v>357</v>
      </c>
      <c r="M87" s="185">
        <v>800</v>
      </c>
      <c r="N87" s="186">
        <v>86</v>
      </c>
      <c r="O87" s="186"/>
      <c r="P87" s="186">
        <v>217</v>
      </c>
      <c r="Q87" s="112"/>
      <c r="R87" s="112"/>
      <c r="S87" s="112"/>
      <c r="T87" s="112"/>
      <c r="U87" s="185">
        <v>30</v>
      </c>
      <c r="V87" s="186"/>
      <c r="W87" s="186"/>
      <c r="X87" s="186">
        <v>140</v>
      </c>
      <c r="Y87" s="11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3"/>
      <c r="AL87" s="4"/>
    </row>
    <row r="88" spans="1:38" ht="18.75" customHeight="1">
      <c r="A88" s="25">
        <v>35</v>
      </c>
      <c r="B88" s="26" t="s">
        <v>75</v>
      </c>
      <c r="C88" s="111">
        <f t="shared" si="38"/>
        <v>11063</v>
      </c>
      <c r="D88" s="112">
        <v>9981</v>
      </c>
      <c r="E88" s="112">
        <v>1082</v>
      </c>
      <c r="F88" s="112"/>
      <c r="G88" s="112"/>
      <c r="H88" s="63">
        <f t="shared" si="31"/>
        <v>446</v>
      </c>
      <c r="I88" s="111">
        <f t="shared" si="34"/>
        <v>446</v>
      </c>
      <c r="J88" s="111">
        <f t="shared" si="35"/>
        <v>0</v>
      </c>
      <c r="K88" s="109">
        <f t="shared" si="36"/>
        <v>0</v>
      </c>
      <c r="L88" s="111">
        <f t="shared" si="37"/>
        <v>0</v>
      </c>
      <c r="M88" s="112"/>
      <c r="N88" s="112"/>
      <c r="O88" s="112"/>
      <c r="P88" s="112"/>
      <c r="Q88" s="112"/>
      <c r="R88" s="112"/>
      <c r="S88" s="112"/>
      <c r="T88" s="112"/>
      <c r="U88" s="112">
        <v>446</v>
      </c>
      <c r="V88" s="112"/>
      <c r="W88" s="112"/>
      <c r="X88" s="112"/>
      <c r="Y88" s="11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3"/>
      <c r="AL88" s="4"/>
    </row>
    <row r="89" spans="1:38" ht="18.75" customHeight="1">
      <c r="A89" s="25">
        <v>36</v>
      </c>
      <c r="B89" s="26" t="s">
        <v>76</v>
      </c>
      <c r="C89" s="111">
        <f t="shared" si="38"/>
        <v>0</v>
      </c>
      <c r="D89" s="112"/>
      <c r="E89" s="112"/>
      <c r="F89" s="112"/>
      <c r="G89" s="112"/>
      <c r="H89" s="63">
        <f t="shared" si="31"/>
        <v>514</v>
      </c>
      <c r="I89" s="111">
        <f t="shared" si="34"/>
        <v>0</v>
      </c>
      <c r="J89" s="111">
        <f t="shared" si="35"/>
        <v>174</v>
      </c>
      <c r="K89" s="109">
        <f t="shared" si="36"/>
        <v>0</v>
      </c>
      <c r="L89" s="111">
        <f t="shared" si="37"/>
        <v>340</v>
      </c>
      <c r="M89" s="112"/>
      <c r="N89" s="112">
        <v>174</v>
      </c>
      <c r="O89" s="112"/>
      <c r="P89" s="112">
        <v>340</v>
      </c>
      <c r="Q89" s="112"/>
      <c r="R89" s="112"/>
      <c r="S89" s="112"/>
      <c r="T89" s="112"/>
      <c r="U89" s="112"/>
      <c r="V89" s="112"/>
      <c r="W89" s="112"/>
      <c r="X89" s="112"/>
      <c r="Y89" s="11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3"/>
      <c r="AL89" s="4"/>
    </row>
    <row r="90" spans="1:38" ht="18.75" customHeight="1">
      <c r="A90" s="25">
        <v>37</v>
      </c>
      <c r="B90" s="26" t="s">
        <v>77</v>
      </c>
      <c r="C90" s="111">
        <f t="shared" si="38"/>
        <v>15099</v>
      </c>
      <c r="D90" s="112">
        <v>10794</v>
      </c>
      <c r="E90" s="112">
        <v>873</v>
      </c>
      <c r="F90" s="112"/>
      <c r="G90" s="112">
        <v>3432</v>
      </c>
      <c r="H90" s="63">
        <f t="shared" si="31"/>
        <v>594</v>
      </c>
      <c r="I90" s="111">
        <f t="shared" si="34"/>
        <v>0</v>
      </c>
      <c r="J90" s="111">
        <f t="shared" si="35"/>
        <v>594</v>
      </c>
      <c r="K90" s="109">
        <f t="shared" si="36"/>
        <v>0</v>
      </c>
      <c r="L90" s="111">
        <f t="shared" si="37"/>
        <v>0</v>
      </c>
      <c r="M90" s="112"/>
      <c r="N90" s="112">
        <v>594</v>
      </c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3"/>
      <c r="AL90" s="4"/>
    </row>
    <row r="91" spans="1:38" ht="18.75" customHeight="1">
      <c r="A91" s="25">
        <v>38</v>
      </c>
      <c r="B91" s="26" t="s">
        <v>78</v>
      </c>
      <c r="C91" s="111">
        <f t="shared" si="38"/>
        <v>0</v>
      </c>
      <c r="D91" s="112"/>
      <c r="E91" s="112"/>
      <c r="F91" s="112"/>
      <c r="G91" s="112"/>
      <c r="H91" s="63">
        <f t="shared" si="31"/>
        <v>0</v>
      </c>
      <c r="I91" s="111">
        <f t="shared" si="34"/>
        <v>0</v>
      </c>
      <c r="J91" s="111">
        <f t="shared" si="35"/>
        <v>0</v>
      </c>
      <c r="K91" s="109">
        <f t="shared" si="36"/>
        <v>0</v>
      </c>
      <c r="L91" s="111">
        <f t="shared" si="37"/>
        <v>0</v>
      </c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3"/>
      <c r="AL91" s="4"/>
    </row>
    <row r="92" spans="1:38" ht="18.75" customHeight="1">
      <c r="A92" s="25">
        <v>39</v>
      </c>
      <c r="B92" s="26" t="s">
        <v>79</v>
      </c>
      <c r="C92" s="111">
        <f t="shared" si="38"/>
        <v>25263</v>
      </c>
      <c r="D92" s="112">
        <v>13114</v>
      </c>
      <c r="E92" s="112">
        <v>1307</v>
      </c>
      <c r="F92" s="112"/>
      <c r="G92" s="112">
        <v>10842</v>
      </c>
      <c r="H92" s="63">
        <f t="shared" si="31"/>
        <v>5517</v>
      </c>
      <c r="I92" s="111">
        <f t="shared" si="34"/>
        <v>4754</v>
      </c>
      <c r="J92" s="111">
        <f t="shared" si="35"/>
        <v>102</v>
      </c>
      <c r="K92" s="109">
        <f t="shared" si="36"/>
        <v>0</v>
      </c>
      <c r="L92" s="111">
        <f t="shared" si="37"/>
        <v>661</v>
      </c>
      <c r="M92" s="112">
        <v>2854</v>
      </c>
      <c r="N92" s="112">
        <v>102</v>
      </c>
      <c r="O92" s="112"/>
      <c r="P92" s="112">
        <v>661</v>
      </c>
      <c r="Q92" s="112"/>
      <c r="R92" s="112"/>
      <c r="S92" s="112"/>
      <c r="T92" s="112"/>
      <c r="U92" s="112">
        <v>1900</v>
      </c>
      <c r="V92" s="112"/>
      <c r="W92" s="112"/>
      <c r="X92" s="112"/>
      <c r="Y92" s="11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3"/>
      <c r="AL92" s="4"/>
    </row>
    <row r="93" spans="1:38" ht="18.75" customHeight="1">
      <c r="A93" s="30">
        <v>40</v>
      </c>
      <c r="B93" s="31" t="s">
        <v>80</v>
      </c>
      <c r="C93" s="140">
        <f t="shared" si="38"/>
        <v>6094</v>
      </c>
      <c r="D93" s="141">
        <v>4787</v>
      </c>
      <c r="E93" s="141">
        <v>145</v>
      </c>
      <c r="F93" s="141"/>
      <c r="G93" s="141">
        <v>1162</v>
      </c>
      <c r="H93" s="63">
        <f t="shared" si="31"/>
        <v>2477</v>
      </c>
      <c r="I93" s="111">
        <f t="shared" si="34"/>
        <v>2477</v>
      </c>
      <c r="J93" s="111">
        <f t="shared" si="35"/>
        <v>0</v>
      </c>
      <c r="K93" s="109">
        <f t="shared" si="36"/>
        <v>0</v>
      </c>
      <c r="L93" s="111">
        <f t="shared" si="37"/>
        <v>0</v>
      </c>
      <c r="M93" s="141">
        <v>2477</v>
      </c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3"/>
      <c r="AL93" s="34"/>
    </row>
    <row r="94" spans="1:38" ht="27.75" customHeight="1">
      <c r="A94" s="25">
        <v>41</v>
      </c>
      <c r="B94" s="26" t="s">
        <v>81</v>
      </c>
      <c r="C94" s="111">
        <v>6857</v>
      </c>
      <c r="D94" s="112">
        <v>6857</v>
      </c>
      <c r="E94" s="112"/>
      <c r="F94" s="112"/>
      <c r="G94" s="112"/>
      <c r="H94" s="63">
        <f t="shared" si="31"/>
        <v>3000</v>
      </c>
      <c r="I94" s="111">
        <f t="shared" si="34"/>
        <v>3000</v>
      </c>
      <c r="J94" s="111">
        <f t="shared" si="35"/>
        <v>0</v>
      </c>
      <c r="K94" s="109">
        <f t="shared" si="36"/>
        <v>0</v>
      </c>
      <c r="L94" s="111">
        <f t="shared" si="37"/>
        <v>0</v>
      </c>
      <c r="M94" s="112">
        <v>3000</v>
      </c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35"/>
      <c r="AL94" s="36"/>
    </row>
    <row r="95" spans="1:38" ht="15.75" customHeight="1">
      <c r="A95" s="25">
        <v>42</v>
      </c>
      <c r="B95" s="26" t="s">
        <v>86</v>
      </c>
      <c r="C95" s="111">
        <f t="shared" ref="C95:C96" si="39">SUM(D95:G95)</f>
        <v>3921</v>
      </c>
      <c r="D95" s="112">
        <v>3921</v>
      </c>
      <c r="E95" s="112"/>
      <c r="F95" s="112"/>
      <c r="G95" s="112"/>
      <c r="H95" s="63">
        <f t="shared" si="31"/>
        <v>240.71700000000001</v>
      </c>
      <c r="I95" s="111">
        <v>240.71700000000001</v>
      </c>
      <c r="J95" s="111">
        <f t="shared" si="35"/>
        <v>0</v>
      </c>
      <c r="K95" s="109">
        <f t="shared" si="36"/>
        <v>0</v>
      </c>
      <c r="L95" s="111">
        <f t="shared" si="37"/>
        <v>0</v>
      </c>
      <c r="M95" s="112">
        <v>1163</v>
      </c>
      <c r="N95" s="112"/>
      <c r="O95" s="112"/>
      <c r="P95" s="112"/>
      <c r="Q95" s="112"/>
      <c r="R95" s="112"/>
      <c r="S95" s="112"/>
      <c r="T95" s="112"/>
      <c r="U95" s="112">
        <v>239554</v>
      </c>
      <c r="V95" s="112"/>
      <c r="W95" s="112"/>
      <c r="X95" s="112"/>
      <c r="Y95" s="130">
        <v>1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35"/>
      <c r="AL95" s="36"/>
    </row>
    <row r="96" spans="1:38" ht="15.75" customHeight="1">
      <c r="A96" s="25">
        <v>43</v>
      </c>
      <c r="B96" s="26" t="s">
        <v>82</v>
      </c>
      <c r="C96" s="111">
        <f t="shared" si="39"/>
        <v>5939</v>
      </c>
      <c r="D96" s="112">
        <v>5939</v>
      </c>
      <c r="E96" s="112"/>
      <c r="F96" s="112"/>
      <c r="G96" s="112"/>
      <c r="H96" s="63">
        <f t="shared" si="31"/>
        <v>3634</v>
      </c>
      <c r="I96" s="111">
        <f t="shared" si="34"/>
        <v>3634</v>
      </c>
      <c r="J96" s="111">
        <f t="shared" si="35"/>
        <v>0</v>
      </c>
      <c r="K96" s="109">
        <f t="shared" si="36"/>
        <v>0</v>
      </c>
      <c r="L96" s="111">
        <f t="shared" si="37"/>
        <v>0</v>
      </c>
      <c r="M96" s="112">
        <v>3291</v>
      </c>
      <c r="N96" s="112"/>
      <c r="O96" s="112"/>
      <c r="P96" s="112"/>
      <c r="Q96" s="112"/>
      <c r="R96" s="112"/>
      <c r="S96" s="112"/>
      <c r="T96" s="112"/>
      <c r="U96" s="112">
        <v>343</v>
      </c>
      <c r="V96" s="112"/>
      <c r="W96" s="112"/>
      <c r="X96" s="112"/>
      <c r="Y96" s="130">
        <v>1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35"/>
      <c r="AL96" s="36"/>
    </row>
    <row r="97" spans="1:38" ht="22.5" customHeight="1">
      <c r="A97" s="80" t="s">
        <v>83</v>
      </c>
      <c r="B97" s="81"/>
      <c r="C97" s="131">
        <f t="shared" ref="C97:X97" si="40">C8+C23+C38+C53</f>
        <v>3750566.0275999997</v>
      </c>
      <c r="D97" s="131">
        <f t="shared" si="40"/>
        <v>2898076.912</v>
      </c>
      <c r="E97" s="131">
        <f t="shared" si="40"/>
        <v>174528.24859999999</v>
      </c>
      <c r="F97" s="131">
        <f t="shared" si="40"/>
        <v>6388.15</v>
      </c>
      <c r="G97" s="131">
        <f t="shared" si="40"/>
        <v>408071.68599999999</v>
      </c>
      <c r="H97" s="131">
        <f t="shared" si="40"/>
        <v>998027.14900000009</v>
      </c>
      <c r="I97" s="131">
        <f t="shared" si="40"/>
        <v>936612.43800000008</v>
      </c>
      <c r="J97" s="131">
        <f t="shared" si="40"/>
        <v>13862.264999999999</v>
      </c>
      <c r="K97" s="131">
        <f t="shared" si="40"/>
        <v>15813.786</v>
      </c>
      <c r="L97" s="131">
        <f t="shared" si="40"/>
        <v>31738.660000000003</v>
      </c>
      <c r="M97" s="131">
        <f t="shared" si="40"/>
        <v>300185.54199999996</v>
      </c>
      <c r="N97" s="131">
        <f t="shared" si="40"/>
        <v>5995.2</v>
      </c>
      <c r="O97" s="131">
        <f t="shared" si="40"/>
        <v>3362</v>
      </c>
      <c r="P97" s="131">
        <f t="shared" si="40"/>
        <v>14640.991</v>
      </c>
      <c r="Q97" s="131">
        <f t="shared" si="40"/>
        <v>540128</v>
      </c>
      <c r="R97" s="131">
        <f t="shared" si="40"/>
        <v>155</v>
      </c>
      <c r="S97" s="131">
        <f t="shared" si="40"/>
        <v>969</v>
      </c>
      <c r="T97" s="131">
        <f t="shared" si="40"/>
        <v>150.69499999999999</v>
      </c>
      <c r="U97" s="131">
        <f t="shared" si="40"/>
        <v>336775.179</v>
      </c>
      <c r="V97" s="131">
        <f t="shared" si="40"/>
        <v>7712.0650000000005</v>
      </c>
      <c r="W97" s="131">
        <f t="shared" si="40"/>
        <v>11482.786</v>
      </c>
      <c r="X97" s="131">
        <f t="shared" si="40"/>
        <v>16946.974000000002</v>
      </c>
      <c r="Y97" s="13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35"/>
      <c r="AL97" s="36"/>
    </row>
    <row r="98" spans="1:38" ht="18.75" customHeight="1">
      <c r="A98" s="1"/>
      <c r="B98" s="2"/>
      <c r="C98" s="54"/>
      <c r="D98" s="54"/>
      <c r="E98" s="54"/>
      <c r="F98" s="54"/>
      <c r="G98" s="54"/>
      <c r="H98" s="54"/>
      <c r="I98" s="77"/>
      <c r="J98" s="77"/>
      <c r="K98" s="77"/>
      <c r="L98" s="77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8.75" customHeight="1">
      <c r="A99" s="1"/>
      <c r="B99" s="2"/>
      <c r="C99" s="54"/>
      <c r="D99" s="54"/>
      <c r="E99" s="54"/>
      <c r="F99" s="54"/>
      <c r="G99" s="54"/>
      <c r="H99" s="54"/>
      <c r="I99" s="77"/>
      <c r="J99" s="77"/>
      <c r="K99" s="77"/>
      <c r="L99" s="77"/>
      <c r="M99" s="54"/>
      <c r="N99" s="54"/>
      <c r="O99" s="54"/>
      <c r="P99" s="54"/>
      <c r="Q99" s="133"/>
      <c r="R99" s="134"/>
      <c r="S99" s="54"/>
      <c r="T99" s="54"/>
      <c r="U99" s="54"/>
      <c r="V99" s="54"/>
      <c r="W99" s="54"/>
      <c r="X99" s="54"/>
      <c r="Y99" s="54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8.75" customHeight="1">
      <c r="A100" s="1"/>
      <c r="B100" s="2"/>
      <c r="C100" s="54"/>
      <c r="D100" s="54"/>
      <c r="E100" s="54"/>
      <c r="F100" s="54"/>
      <c r="G100" s="54"/>
      <c r="H100" s="54"/>
      <c r="I100" s="77"/>
      <c r="J100" s="77"/>
      <c r="K100" s="77"/>
      <c r="L100" s="77"/>
      <c r="M100" s="54"/>
      <c r="N100" s="54"/>
      <c r="O100" s="54"/>
      <c r="P100" s="54"/>
      <c r="Q100" s="54"/>
      <c r="R100" s="142"/>
      <c r="S100" s="54"/>
      <c r="T100" s="54"/>
      <c r="U100" s="54"/>
      <c r="V100" s="54"/>
      <c r="W100" s="54"/>
      <c r="X100" s="54"/>
      <c r="Y100" s="54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8.75" customHeight="1">
      <c r="A101" s="1"/>
      <c r="B101" s="2"/>
      <c r="C101" s="54"/>
      <c r="D101" s="54"/>
      <c r="E101" s="54"/>
      <c r="F101" s="54"/>
      <c r="G101" s="54"/>
      <c r="H101" s="54"/>
      <c r="I101" s="77"/>
      <c r="J101" s="77"/>
      <c r="K101" s="77"/>
      <c r="L101" s="77"/>
      <c r="M101" s="54"/>
      <c r="N101" s="54"/>
      <c r="O101" s="54"/>
      <c r="P101" s="54"/>
      <c r="Q101" s="54"/>
      <c r="R101" s="136"/>
      <c r="S101" s="54"/>
      <c r="T101" s="54"/>
      <c r="U101" s="54"/>
      <c r="V101" s="54"/>
      <c r="W101" s="54"/>
      <c r="X101" s="54"/>
      <c r="Y101" s="54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8.75" customHeight="1">
      <c r="A102" s="1"/>
      <c r="B102" s="2"/>
      <c r="C102" s="54"/>
      <c r="D102" s="54"/>
      <c r="E102" s="54"/>
      <c r="F102" s="54"/>
      <c r="G102" s="54"/>
      <c r="H102" s="54"/>
      <c r="I102" s="77"/>
      <c r="J102" s="77"/>
      <c r="K102" s="77"/>
      <c r="L102" s="7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8.75" customHeight="1">
      <c r="A103" s="1"/>
      <c r="B103" s="2"/>
      <c r="C103" s="54"/>
      <c r="D103" s="54"/>
      <c r="E103" s="54"/>
      <c r="F103" s="54"/>
      <c r="G103" s="54"/>
      <c r="H103" s="54"/>
      <c r="I103" s="77"/>
      <c r="J103" s="77"/>
      <c r="K103" s="77"/>
      <c r="L103" s="7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8.75" customHeight="1">
      <c r="A104" s="1"/>
      <c r="B104" s="2"/>
      <c r="C104" s="54"/>
      <c r="D104" s="54"/>
      <c r="E104" s="54"/>
      <c r="F104" s="54"/>
      <c r="G104" s="54"/>
      <c r="H104" s="54"/>
      <c r="I104" s="77"/>
      <c r="J104" s="77"/>
      <c r="K104" s="77"/>
      <c r="L104" s="7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8.75" customHeight="1">
      <c r="A105" s="1"/>
      <c r="B105" s="2"/>
      <c r="C105" s="54"/>
      <c r="D105" s="54"/>
      <c r="E105" s="54"/>
      <c r="F105" s="54"/>
      <c r="G105" s="54"/>
      <c r="H105" s="54"/>
      <c r="I105" s="77"/>
      <c r="J105" s="77"/>
      <c r="K105" s="77"/>
      <c r="L105" s="7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8.75" customHeight="1">
      <c r="A106" s="1"/>
      <c r="B106" s="2"/>
      <c r="C106" s="54"/>
      <c r="D106" s="54"/>
      <c r="E106" s="54"/>
      <c r="F106" s="54"/>
      <c r="G106" s="54"/>
      <c r="H106" s="54"/>
      <c r="I106" s="77"/>
      <c r="J106" s="77"/>
      <c r="K106" s="77"/>
      <c r="L106" s="7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8.75" customHeight="1">
      <c r="A107" s="1"/>
      <c r="B107" s="2"/>
      <c r="C107" s="54"/>
      <c r="D107" s="54"/>
      <c r="E107" s="54"/>
      <c r="F107" s="54"/>
      <c r="G107" s="54"/>
      <c r="H107" s="54"/>
      <c r="I107" s="77"/>
      <c r="J107" s="77"/>
      <c r="K107" s="77"/>
      <c r="L107" s="7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8.75" customHeight="1">
      <c r="A108" s="1"/>
      <c r="B108" s="2"/>
      <c r="C108" s="54"/>
      <c r="D108" s="54"/>
      <c r="E108" s="54"/>
      <c r="F108" s="54"/>
      <c r="G108" s="54"/>
      <c r="H108" s="54"/>
      <c r="I108" s="77"/>
      <c r="J108" s="77"/>
      <c r="K108" s="77"/>
      <c r="L108" s="7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8.75" customHeight="1">
      <c r="A109" s="1"/>
      <c r="B109" s="2"/>
      <c r="C109" s="54"/>
      <c r="D109" s="54"/>
      <c r="E109" s="54"/>
      <c r="F109" s="54"/>
      <c r="G109" s="54"/>
      <c r="H109" s="54"/>
      <c r="I109" s="77"/>
      <c r="J109" s="77"/>
      <c r="K109" s="77"/>
      <c r="L109" s="7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8.75" customHeight="1">
      <c r="A110" s="1"/>
      <c r="B110" s="2"/>
      <c r="C110" s="54"/>
      <c r="D110" s="54"/>
      <c r="E110" s="54"/>
      <c r="F110" s="54"/>
      <c r="G110" s="54"/>
      <c r="H110" s="54"/>
      <c r="I110" s="77"/>
      <c r="J110" s="77"/>
      <c r="K110" s="77"/>
      <c r="L110" s="7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8.75" customHeight="1">
      <c r="A111" s="1"/>
      <c r="B111" s="2"/>
      <c r="C111" s="54"/>
      <c r="D111" s="54"/>
      <c r="E111" s="54"/>
      <c r="F111" s="54"/>
      <c r="G111" s="54"/>
      <c r="H111" s="54"/>
      <c r="I111" s="77"/>
      <c r="J111" s="77"/>
      <c r="K111" s="77"/>
      <c r="L111" s="7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8.75" customHeight="1">
      <c r="A112" s="1"/>
      <c r="B112" s="2"/>
      <c r="C112" s="54"/>
      <c r="D112" s="54"/>
      <c r="E112" s="54"/>
      <c r="F112" s="54"/>
      <c r="G112" s="54"/>
      <c r="H112" s="54"/>
      <c r="I112" s="77"/>
      <c r="J112" s="77"/>
      <c r="K112" s="77"/>
      <c r="L112" s="7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8.75" customHeight="1">
      <c r="A113" s="1"/>
      <c r="B113" s="2"/>
      <c r="C113" s="54"/>
      <c r="D113" s="54"/>
      <c r="E113" s="54"/>
      <c r="F113" s="54"/>
      <c r="G113" s="54"/>
      <c r="H113" s="54"/>
      <c r="I113" s="77"/>
      <c r="J113" s="77"/>
      <c r="K113" s="77"/>
      <c r="L113" s="7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8.75" customHeight="1">
      <c r="A114" s="1"/>
      <c r="B114" s="2"/>
      <c r="C114" s="54"/>
      <c r="D114" s="54"/>
      <c r="E114" s="54"/>
      <c r="F114" s="54"/>
      <c r="G114" s="54"/>
      <c r="H114" s="54"/>
      <c r="I114" s="77"/>
      <c r="J114" s="77"/>
      <c r="K114" s="77"/>
      <c r="L114" s="7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8.75" customHeight="1">
      <c r="A115" s="1"/>
      <c r="B115" s="2"/>
      <c r="C115" s="54"/>
      <c r="D115" s="54"/>
      <c r="E115" s="54"/>
      <c r="F115" s="54"/>
      <c r="G115" s="54"/>
      <c r="H115" s="54"/>
      <c r="I115" s="77"/>
      <c r="J115" s="77"/>
      <c r="K115" s="77"/>
      <c r="L115" s="7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8.75" customHeight="1">
      <c r="A116" s="1"/>
      <c r="B116" s="2"/>
      <c r="C116" s="54"/>
      <c r="D116" s="54"/>
      <c r="E116" s="54"/>
      <c r="F116" s="54"/>
      <c r="G116" s="54"/>
      <c r="H116" s="54"/>
      <c r="I116" s="77"/>
      <c r="J116" s="77"/>
      <c r="K116" s="77"/>
      <c r="L116" s="7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8.75" customHeight="1">
      <c r="A117" s="1"/>
      <c r="B117" s="2"/>
      <c r="C117" s="54"/>
      <c r="D117" s="54"/>
      <c r="E117" s="54"/>
      <c r="F117" s="54"/>
      <c r="G117" s="54"/>
      <c r="H117" s="54"/>
      <c r="I117" s="77"/>
      <c r="J117" s="77"/>
      <c r="K117" s="77"/>
      <c r="L117" s="7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8.75" customHeight="1">
      <c r="A118" s="1"/>
      <c r="B118" s="2"/>
      <c r="C118" s="54"/>
      <c r="D118" s="54"/>
      <c r="E118" s="54"/>
      <c r="F118" s="54"/>
      <c r="G118" s="54"/>
      <c r="H118" s="54"/>
      <c r="I118" s="77"/>
      <c r="J118" s="77"/>
      <c r="K118" s="77"/>
      <c r="L118" s="77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8.75" customHeight="1">
      <c r="A119" s="1"/>
      <c r="B119" s="2"/>
      <c r="C119" s="54"/>
      <c r="D119" s="54"/>
      <c r="E119" s="54"/>
      <c r="F119" s="54"/>
      <c r="G119" s="54"/>
      <c r="H119" s="54"/>
      <c r="I119" s="77"/>
      <c r="J119" s="77"/>
      <c r="K119" s="77"/>
      <c r="L119" s="77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8.75" customHeight="1">
      <c r="A120" s="1"/>
      <c r="B120" s="2"/>
      <c r="C120" s="54"/>
      <c r="D120" s="54"/>
      <c r="E120" s="54"/>
      <c r="F120" s="54"/>
      <c r="G120" s="54"/>
      <c r="H120" s="54"/>
      <c r="I120" s="77"/>
      <c r="J120" s="77"/>
      <c r="K120" s="77"/>
      <c r="L120" s="77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8.75" customHeight="1">
      <c r="A121" s="1"/>
      <c r="B121" s="2"/>
      <c r="C121" s="54"/>
      <c r="D121" s="54"/>
      <c r="E121" s="54"/>
      <c r="F121" s="54"/>
      <c r="G121" s="54"/>
      <c r="H121" s="54"/>
      <c r="I121" s="77"/>
      <c r="J121" s="77"/>
      <c r="K121" s="77"/>
      <c r="L121" s="77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8.75" customHeight="1">
      <c r="A122" s="1"/>
      <c r="B122" s="2"/>
      <c r="C122" s="54"/>
      <c r="D122" s="54"/>
      <c r="E122" s="54"/>
      <c r="F122" s="54"/>
      <c r="G122" s="54"/>
      <c r="H122" s="54"/>
      <c r="I122" s="77"/>
      <c r="J122" s="77"/>
      <c r="K122" s="77"/>
      <c r="L122" s="7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8.75" customHeight="1">
      <c r="A123" s="1"/>
      <c r="B123" s="2"/>
      <c r="C123" s="54"/>
      <c r="D123" s="54"/>
      <c r="E123" s="54"/>
      <c r="F123" s="54"/>
      <c r="G123" s="54"/>
      <c r="H123" s="54"/>
      <c r="I123" s="77"/>
      <c r="J123" s="77"/>
      <c r="K123" s="77"/>
      <c r="L123" s="7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8.75" customHeight="1">
      <c r="A124" s="1"/>
      <c r="B124" s="2"/>
      <c r="C124" s="54"/>
      <c r="D124" s="54"/>
      <c r="E124" s="54"/>
      <c r="F124" s="54"/>
      <c r="G124" s="54"/>
      <c r="H124" s="54"/>
      <c r="I124" s="77"/>
      <c r="J124" s="77"/>
      <c r="K124" s="77"/>
      <c r="L124" s="7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8.75" customHeight="1">
      <c r="A125" s="1"/>
      <c r="B125" s="2"/>
      <c r="C125" s="54"/>
      <c r="D125" s="54"/>
      <c r="E125" s="54"/>
      <c r="F125" s="54"/>
      <c r="G125" s="54"/>
      <c r="H125" s="54"/>
      <c r="I125" s="77"/>
      <c r="J125" s="77"/>
      <c r="K125" s="77"/>
      <c r="L125" s="77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8.75" customHeight="1">
      <c r="A126" s="1"/>
      <c r="B126" s="2"/>
      <c r="C126" s="54"/>
      <c r="D126" s="54"/>
      <c r="E126" s="54"/>
      <c r="F126" s="54"/>
      <c r="G126" s="54"/>
      <c r="H126" s="54"/>
      <c r="I126" s="77"/>
      <c r="J126" s="77"/>
      <c r="K126" s="77"/>
      <c r="L126" s="77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8.75" customHeight="1">
      <c r="A127" s="1"/>
      <c r="B127" s="2"/>
      <c r="C127" s="54"/>
      <c r="D127" s="54"/>
      <c r="E127" s="54"/>
      <c r="F127" s="54"/>
      <c r="G127" s="54"/>
      <c r="H127" s="54"/>
      <c r="I127" s="77"/>
      <c r="J127" s="77"/>
      <c r="K127" s="77"/>
      <c r="L127" s="77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8.75" customHeight="1">
      <c r="A128" s="1"/>
      <c r="B128" s="2"/>
      <c r="C128" s="54"/>
      <c r="D128" s="54"/>
      <c r="E128" s="54"/>
      <c r="F128" s="54"/>
      <c r="G128" s="54"/>
      <c r="H128" s="54"/>
      <c r="I128" s="77"/>
      <c r="J128" s="77"/>
      <c r="K128" s="77"/>
      <c r="L128" s="77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8.75" customHeight="1">
      <c r="A129" s="1"/>
      <c r="B129" s="2"/>
      <c r="C129" s="54"/>
      <c r="D129" s="54"/>
      <c r="E129" s="54"/>
      <c r="F129" s="54"/>
      <c r="G129" s="54"/>
      <c r="H129" s="54"/>
      <c r="I129" s="77"/>
      <c r="J129" s="77"/>
      <c r="K129" s="77"/>
      <c r="L129" s="77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8.75" customHeight="1">
      <c r="A130" s="1"/>
      <c r="B130" s="2"/>
      <c r="C130" s="54"/>
      <c r="D130" s="54"/>
      <c r="E130" s="54"/>
      <c r="F130" s="54"/>
      <c r="G130" s="54"/>
      <c r="H130" s="54"/>
      <c r="I130" s="77"/>
      <c r="J130" s="77"/>
      <c r="K130" s="77"/>
      <c r="L130" s="77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8.75" customHeight="1">
      <c r="A131" s="1"/>
      <c r="B131" s="2"/>
      <c r="C131" s="54"/>
      <c r="D131" s="54"/>
      <c r="E131" s="54"/>
      <c r="F131" s="54"/>
      <c r="G131" s="54"/>
      <c r="H131" s="54"/>
      <c r="I131" s="77"/>
      <c r="J131" s="77"/>
      <c r="K131" s="77"/>
      <c r="L131" s="77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8.75" customHeight="1">
      <c r="A132" s="1"/>
      <c r="B132" s="2"/>
      <c r="C132" s="54"/>
      <c r="D132" s="54"/>
      <c r="E132" s="54"/>
      <c r="F132" s="54"/>
      <c r="G132" s="54"/>
      <c r="H132" s="54"/>
      <c r="I132" s="77"/>
      <c r="J132" s="77"/>
      <c r="K132" s="77"/>
      <c r="L132" s="77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8.75" customHeight="1">
      <c r="A133" s="1"/>
      <c r="B133" s="2"/>
      <c r="C133" s="54"/>
      <c r="D133" s="54"/>
      <c r="E133" s="54"/>
      <c r="F133" s="54"/>
      <c r="G133" s="54"/>
      <c r="H133" s="54"/>
      <c r="I133" s="77"/>
      <c r="J133" s="77"/>
      <c r="K133" s="77"/>
      <c r="L133" s="77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8.75" customHeight="1">
      <c r="A134" s="1"/>
      <c r="B134" s="2"/>
      <c r="C134" s="54"/>
      <c r="D134" s="54"/>
      <c r="E134" s="54"/>
      <c r="F134" s="54"/>
      <c r="G134" s="54"/>
      <c r="H134" s="54"/>
      <c r="I134" s="77"/>
      <c r="J134" s="77"/>
      <c r="K134" s="77"/>
      <c r="L134" s="77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8.75" customHeight="1">
      <c r="A135" s="1"/>
      <c r="B135" s="2"/>
      <c r="C135" s="54"/>
      <c r="D135" s="54"/>
      <c r="E135" s="54"/>
      <c r="F135" s="54"/>
      <c r="G135" s="54"/>
      <c r="H135" s="54"/>
      <c r="I135" s="77"/>
      <c r="J135" s="77"/>
      <c r="K135" s="77"/>
      <c r="L135" s="77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8.75" customHeight="1">
      <c r="A136" s="1"/>
      <c r="B136" s="2"/>
      <c r="C136" s="54"/>
      <c r="D136" s="54"/>
      <c r="E136" s="54"/>
      <c r="F136" s="54"/>
      <c r="G136" s="54"/>
      <c r="H136" s="54"/>
      <c r="I136" s="77"/>
      <c r="J136" s="77"/>
      <c r="K136" s="77"/>
      <c r="L136" s="77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8.75" customHeight="1">
      <c r="A137" s="1"/>
      <c r="B137" s="2"/>
      <c r="C137" s="54"/>
      <c r="D137" s="54"/>
      <c r="E137" s="54"/>
      <c r="F137" s="54"/>
      <c r="G137" s="54"/>
      <c r="H137" s="54"/>
      <c r="I137" s="77"/>
      <c r="J137" s="77"/>
      <c r="K137" s="77"/>
      <c r="L137" s="77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8.75" customHeight="1">
      <c r="A138" s="1"/>
      <c r="B138" s="2"/>
      <c r="C138" s="54"/>
      <c r="D138" s="54"/>
      <c r="E138" s="54"/>
      <c r="F138" s="54"/>
      <c r="G138" s="54"/>
      <c r="H138" s="54"/>
      <c r="I138" s="77"/>
      <c r="J138" s="77"/>
      <c r="K138" s="77"/>
      <c r="L138" s="77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8.75" customHeight="1">
      <c r="A139" s="1"/>
      <c r="B139" s="2"/>
      <c r="C139" s="54"/>
      <c r="D139" s="54"/>
      <c r="E139" s="54"/>
      <c r="F139" s="54"/>
      <c r="G139" s="54"/>
      <c r="H139" s="54"/>
      <c r="I139" s="77"/>
      <c r="J139" s="77"/>
      <c r="K139" s="77"/>
      <c r="L139" s="77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8.75" customHeight="1">
      <c r="A140" s="1"/>
      <c r="B140" s="2"/>
      <c r="C140" s="54"/>
      <c r="D140" s="54"/>
      <c r="E140" s="54"/>
      <c r="F140" s="54"/>
      <c r="G140" s="54"/>
      <c r="H140" s="54"/>
      <c r="I140" s="77"/>
      <c r="J140" s="77"/>
      <c r="K140" s="77"/>
      <c r="L140" s="77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8.75" customHeight="1">
      <c r="A141" s="1"/>
      <c r="B141" s="2"/>
      <c r="C141" s="54"/>
      <c r="D141" s="54"/>
      <c r="E141" s="54"/>
      <c r="F141" s="54"/>
      <c r="G141" s="54"/>
      <c r="H141" s="54"/>
      <c r="I141" s="77"/>
      <c r="J141" s="77"/>
      <c r="K141" s="77"/>
      <c r="L141" s="77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8.75" customHeight="1">
      <c r="A142" s="1"/>
      <c r="B142" s="2"/>
      <c r="C142" s="54"/>
      <c r="D142" s="54"/>
      <c r="E142" s="54"/>
      <c r="F142" s="54"/>
      <c r="G142" s="54"/>
      <c r="H142" s="54"/>
      <c r="I142" s="77"/>
      <c r="J142" s="77"/>
      <c r="K142" s="77"/>
      <c r="L142" s="7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8.75" customHeight="1">
      <c r="A143" s="1"/>
      <c r="B143" s="2"/>
      <c r="C143" s="54"/>
      <c r="D143" s="54"/>
      <c r="E143" s="54"/>
      <c r="F143" s="54"/>
      <c r="G143" s="54"/>
      <c r="H143" s="54"/>
      <c r="I143" s="77"/>
      <c r="J143" s="77"/>
      <c r="K143" s="77"/>
      <c r="L143" s="77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8.75" customHeight="1">
      <c r="A144" s="1"/>
      <c r="B144" s="2"/>
      <c r="C144" s="54"/>
      <c r="D144" s="54"/>
      <c r="E144" s="54"/>
      <c r="F144" s="54"/>
      <c r="G144" s="54"/>
      <c r="H144" s="54"/>
      <c r="I144" s="77"/>
      <c r="J144" s="77"/>
      <c r="K144" s="77"/>
      <c r="L144" s="77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8.75" customHeight="1">
      <c r="A145" s="1"/>
      <c r="B145" s="2"/>
      <c r="C145" s="54"/>
      <c r="D145" s="54"/>
      <c r="E145" s="54"/>
      <c r="F145" s="54"/>
      <c r="G145" s="54"/>
      <c r="H145" s="54"/>
      <c r="I145" s="77"/>
      <c r="J145" s="77"/>
      <c r="K145" s="77"/>
      <c r="L145" s="7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8.75" customHeight="1">
      <c r="A146" s="1"/>
      <c r="B146" s="2"/>
      <c r="C146" s="54"/>
      <c r="D146" s="54"/>
      <c r="E146" s="54"/>
      <c r="F146" s="54"/>
      <c r="G146" s="54"/>
      <c r="H146" s="54"/>
      <c r="I146" s="77"/>
      <c r="J146" s="77"/>
      <c r="K146" s="77"/>
      <c r="L146" s="77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8.75" customHeight="1">
      <c r="A147" s="1"/>
      <c r="B147" s="2"/>
      <c r="C147" s="54"/>
      <c r="D147" s="54"/>
      <c r="E147" s="54"/>
      <c r="F147" s="54"/>
      <c r="G147" s="54"/>
      <c r="H147" s="54"/>
      <c r="I147" s="77"/>
      <c r="J147" s="77"/>
      <c r="K147" s="77"/>
      <c r="L147" s="7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8.75" customHeight="1">
      <c r="A148" s="1"/>
      <c r="B148" s="2"/>
      <c r="C148" s="54"/>
      <c r="D148" s="54"/>
      <c r="E148" s="54"/>
      <c r="F148" s="54"/>
      <c r="G148" s="54"/>
      <c r="H148" s="54"/>
      <c r="I148" s="77"/>
      <c r="J148" s="77"/>
      <c r="K148" s="77"/>
      <c r="L148" s="7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8.75" customHeight="1">
      <c r="A149" s="1"/>
      <c r="B149" s="2"/>
      <c r="C149" s="54"/>
      <c r="D149" s="54"/>
      <c r="E149" s="54"/>
      <c r="F149" s="54"/>
      <c r="G149" s="54"/>
      <c r="H149" s="54"/>
      <c r="I149" s="77"/>
      <c r="J149" s="77"/>
      <c r="K149" s="77"/>
      <c r="L149" s="77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8.75" customHeight="1">
      <c r="A150" s="1"/>
      <c r="B150" s="2"/>
      <c r="C150" s="54"/>
      <c r="D150" s="54"/>
      <c r="E150" s="54"/>
      <c r="F150" s="54"/>
      <c r="G150" s="54"/>
      <c r="H150" s="54"/>
      <c r="I150" s="77"/>
      <c r="J150" s="77"/>
      <c r="K150" s="77"/>
      <c r="L150" s="77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8.75" customHeight="1">
      <c r="A151" s="1"/>
      <c r="B151" s="2"/>
      <c r="C151" s="54"/>
      <c r="D151" s="54"/>
      <c r="E151" s="54"/>
      <c r="F151" s="54"/>
      <c r="G151" s="54"/>
      <c r="H151" s="54"/>
      <c r="I151" s="77"/>
      <c r="J151" s="77"/>
      <c r="K151" s="77"/>
      <c r="L151" s="77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8.75" customHeight="1">
      <c r="A152" s="1"/>
      <c r="B152" s="2"/>
      <c r="C152" s="54"/>
      <c r="D152" s="54"/>
      <c r="E152" s="54"/>
      <c r="F152" s="54"/>
      <c r="G152" s="54"/>
      <c r="H152" s="54"/>
      <c r="I152" s="77"/>
      <c r="J152" s="77"/>
      <c r="K152" s="77"/>
      <c r="L152" s="77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8.75" customHeight="1">
      <c r="A153" s="1"/>
      <c r="B153" s="2"/>
      <c r="C153" s="54"/>
      <c r="D153" s="54"/>
      <c r="E153" s="54"/>
      <c r="F153" s="54"/>
      <c r="G153" s="54"/>
      <c r="H153" s="54"/>
      <c r="I153" s="77"/>
      <c r="J153" s="77"/>
      <c r="K153" s="77"/>
      <c r="L153" s="77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8.75" customHeight="1">
      <c r="A154" s="1"/>
      <c r="B154" s="2"/>
      <c r="C154" s="54"/>
      <c r="D154" s="54"/>
      <c r="E154" s="54"/>
      <c r="F154" s="54"/>
      <c r="G154" s="54"/>
      <c r="H154" s="54"/>
      <c r="I154" s="77"/>
      <c r="J154" s="77"/>
      <c r="K154" s="77"/>
      <c r="L154" s="77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8.75" customHeight="1">
      <c r="A155" s="1"/>
      <c r="B155" s="2"/>
      <c r="C155" s="54"/>
      <c r="D155" s="54"/>
      <c r="E155" s="54"/>
      <c r="F155" s="54"/>
      <c r="G155" s="54"/>
      <c r="H155" s="54"/>
      <c r="I155" s="77"/>
      <c r="J155" s="77"/>
      <c r="K155" s="77"/>
      <c r="L155" s="77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8.75" customHeight="1">
      <c r="A156" s="1"/>
      <c r="B156" s="2"/>
      <c r="C156" s="54"/>
      <c r="D156" s="54"/>
      <c r="E156" s="54"/>
      <c r="F156" s="54"/>
      <c r="G156" s="54"/>
      <c r="H156" s="54"/>
      <c r="I156" s="77"/>
      <c r="J156" s="77"/>
      <c r="K156" s="77"/>
      <c r="L156" s="77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8.75" customHeight="1">
      <c r="A157" s="1"/>
      <c r="B157" s="2"/>
      <c r="C157" s="54"/>
      <c r="D157" s="54"/>
      <c r="E157" s="54"/>
      <c r="F157" s="54"/>
      <c r="G157" s="54"/>
      <c r="H157" s="54"/>
      <c r="I157" s="77"/>
      <c r="J157" s="77"/>
      <c r="K157" s="77"/>
      <c r="L157" s="77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8.75" customHeight="1">
      <c r="A158" s="1"/>
      <c r="B158" s="2"/>
      <c r="C158" s="54"/>
      <c r="D158" s="54"/>
      <c r="E158" s="54"/>
      <c r="F158" s="54"/>
      <c r="G158" s="54"/>
      <c r="H158" s="54"/>
      <c r="I158" s="77"/>
      <c r="J158" s="77"/>
      <c r="K158" s="77"/>
      <c r="L158" s="77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8.75" customHeight="1">
      <c r="A159" s="1"/>
      <c r="B159" s="2"/>
      <c r="C159" s="54"/>
      <c r="D159" s="54"/>
      <c r="E159" s="54"/>
      <c r="F159" s="54"/>
      <c r="G159" s="54"/>
      <c r="H159" s="54"/>
      <c r="I159" s="77"/>
      <c r="J159" s="77"/>
      <c r="K159" s="77"/>
      <c r="L159" s="77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8.75" customHeight="1">
      <c r="A160" s="1"/>
      <c r="B160" s="2"/>
      <c r="C160" s="54"/>
      <c r="D160" s="54"/>
      <c r="E160" s="54"/>
      <c r="F160" s="54"/>
      <c r="G160" s="54"/>
      <c r="H160" s="54"/>
      <c r="I160" s="77"/>
      <c r="J160" s="77"/>
      <c r="K160" s="77"/>
      <c r="L160" s="77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8.75" customHeight="1">
      <c r="A161" s="1"/>
      <c r="B161" s="2"/>
      <c r="C161" s="54"/>
      <c r="D161" s="54"/>
      <c r="E161" s="54"/>
      <c r="F161" s="54"/>
      <c r="G161" s="54"/>
      <c r="H161" s="54"/>
      <c r="I161" s="77"/>
      <c r="J161" s="77"/>
      <c r="K161" s="77"/>
      <c r="L161" s="77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8.75" customHeight="1">
      <c r="A162" s="1"/>
      <c r="B162" s="2"/>
      <c r="C162" s="54"/>
      <c r="D162" s="54"/>
      <c r="E162" s="54"/>
      <c r="F162" s="54"/>
      <c r="G162" s="54"/>
      <c r="H162" s="54"/>
      <c r="I162" s="77"/>
      <c r="J162" s="77"/>
      <c r="K162" s="77"/>
      <c r="L162" s="77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8.75" customHeight="1">
      <c r="A163" s="1"/>
      <c r="B163" s="2"/>
      <c r="C163" s="54"/>
      <c r="D163" s="54"/>
      <c r="E163" s="54"/>
      <c r="F163" s="54"/>
      <c r="G163" s="54"/>
      <c r="H163" s="54"/>
      <c r="I163" s="77"/>
      <c r="J163" s="77"/>
      <c r="K163" s="77"/>
      <c r="L163" s="77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8.75" customHeight="1">
      <c r="A164" s="1"/>
      <c r="B164" s="2"/>
      <c r="C164" s="54"/>
      <c r="D164" s="54"/>
      <c r="E164" s="54"/>
      <c r="F164" s="54"/>
      <c r="G164" s="54"/>
      <c r="H164" s="54"/>
      <c r="I164" s="77"/>
      <c r="J164" s="77"/>
      <c r="K164" s="77"/>
      <c r="L164" s="77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8.75" customHeight="1">
      <c r="A165" s="1"/>
      <c r="B165" s="2"/>
      <c r="C165" s="54"/>
      <c r="D165" s="54"/>
      <c r="E165" s="54"/>
      <c r="F165" s="54"/>
      <c r="G165" s="54"/>
      <c r="H165" s="54"/>
      <c r="I165" s="77"/>
      <c r="J165" s="77"/>
      <c r="K165" s="77"/>
      <c r="L165" s="77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8.75" customHeight="1">
      <c r="A166" s="1"/>
      <c r="B166" s="2"/>
      <c r="C166" s="54"/>
      <c r="D166" s="54"/>
      <c r="E166" s="54"/>
      <c r="F166" s="54"/>
      <c r="G166" s="54"/>
      <c r="H166" s="54"/>
      <c r="I166" s="77"/>
      <c r="J166" s="77"/>
      <c r="K166" s="77"/>
      <c r="L166" s="77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8.75" customHeight="1">
      <c r="A167" s="1"/>
      <c r="B167" s="2"/>
      <c r="C167" s="54"/>
      <c r="D167" s="54"/>
      <c r="E167" s="54"/>
      <c r="F167" s="54"/>
      <c r="G167" s="54"/>
      <c r="H167" s="54"/>
      <c r="I167" s="77"/>
      <c r="J167" s="77"/>
      <c r="K167" s="77"/>
      <c r="L167" s="77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8.75" customHeight="1">
      <c r="A168" s="1"/>
      <c r="B168" s="2"/>
      <c r="C168" s="54"/>
      <c r="D168" s="54"/>
      <c r="E168" s="54"/>
      <c r="F168" s="54"/>
      <c r="G168" s="54"/>
      <c r="H168" s="54"/>
      <c r="I168" s="77"/>
      <c r="J168" s="77"/>
      <c r="K168" s="77"/>
      <c r="L168" s="77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8.75" customHeight="1">
      <c r="A169" s="1"/>
      <c r="B169" s="2"/>
      <c r="C169" s="54"/>
      <c r="D169" s="54"/>
      <c r="E169" s="54"/>
      <c r="F169" s="54"/>
      <c r="G169" s="54"/>
      <c r="H169" s="54"/>
      <c r="I169" s="77"/>
      <c r="J169" s="77"/>
      <c r="K169" s="77"/>
      <c r="L169" s="77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8.75" customHeight="1">
      <c r="A170" s="1"/>
      <c r="B170" s="2"/>
      <c r="C170" s="54"/>
      <c r="D170" s="54"/>
      <c r="E170" s="54"/>
      <c r="F170" s="54"/>
      <c r="G170" s="54"/>
      <c r="H170" s="54"/>
      <c r="I170" s="77"/>
      <c r="J170" s="77"/>
      <c r="K170" s="77"/>
      <c r="L170" s="77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8.75" customHeight="1">
      <c r="A171" s="1"/>
      <c r="B171" s="2"/>
      <c r="C171" s="54"/>
      <c r="D171" s="54"/>
      <c r="E171" s="54"/>
      <c r="F171" s="54"/>
      <c r="G171" s="54"/>
      <c r="H171" s="54"/>
      <c r="I171" s="77"/>
      <c r="J171" s="77"/>
      <c r="K171" s="77"/>
      <c r="L171" s="77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8.75" customHeight="1">
      <c r="A172" s="1"/>
      <c r="B172" s="2"/>
      <c r="C172" s="54"/>
      <c r="D172" s="54"/>
      <c r="E172" s="54"/>
      <c r="F172" s="54"/>
      <c r="G172" s="54"/>
      <c r="H172" s="54"/>
      <c r="I172" s="77"/>
      <c r="J172" s="77"/>
      <c r="K172" s="77"/>
      <c r="L172" s="77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8.75" customHeight="1">
      <c r="A173" s="1"/>
      <c r="B173" s="2"/>
      <c r="C173" s="54"/>
      <c r="D173" s="54"/>
      <c r="E173" s="54"/>
      <c r="F173" s="54"/>
      <c r="G173" s="54"/>
      <c r="H173" s="54"/>
      <c r="I173" s="77"/>
      <c r="J173" s="77"/>
      <c r="K173" s="77"/>
      <c r="L173" s="77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8.75" customHeight="1">
      <c r="A174" s="1"/>
      <c r="B174" s="2"/>
      <c r="C174" s="54"/>
      <c r="D174" s="54"/>
      <c r="E174" s="54"/>
      <c r="F174" s="54"/>
      <c r="G174" s="54"/>
      <c r="H174" s="54"/>
      <c r="I174" s="77"/>
      <c r="J174" s="77"/>
      <c r="K174" s="77"/>
      <c r="L174" s="77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8.75" customHeight="1">
      <c r="A175" s="1"/>
      <c r="B175" s="2"/>
      <c r="C175" s="54"/>
      <c r="D175" s="54"/>
      <c r="E175" s="54"/>
      <c r="F175" s="54"/>
      <c r="G175" s="54"/>
      <c r="H175" s="54"/>
      <c r="I175" s="77"/>
      <c r="J175" s="77"/>
      <c r="K175" s="77"/>
      <c r="L175" s="77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8.75" customHeight="1">
      <c r="A176" s="1"/>
      <c r="B176" s="2"/>
      <c r="C176" s="54"/>
      <c r="D176" s="54"/>
      <c r="E176" s="54"/>
      <c r="F176" s="54"/>
      <c r="G176" s="54"/>
      <c r="H176" s="54"/>
      <c r="I176" s="77"/>
      <c r="J176" s="77"/>
      <c r="K176" s="77"/>
      <c r="L176" s="77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8.75" customHeight="1">
      <c r="A177" s="1"/>
      <c r="B177" s="2"/>
      <c r="C177" s="54"/>
      <c r="D177" s="54"/>
      <c r="E177" s="54"/>
      <c r="F177" s="54"/>
      <c r="G177" s="54"/>
      <c r="H177" s="54"/>
      <c r="I177" s="77"/>
      <c r="J177" s="77"/>
      <c r="K177" s="77"/>
      <c r="L177" s="77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8.75" customHeight="1">
      <c r="A178" s="1"/>
      <c r="B178" s="2"/>
      <c r="C178" s="54"/>
      <c r="D178" s="54"/>
      <c r="E178" s="54"/>
      <c r="F178" s="54"/>
      <c r="G178" s="54"/>
      <c r="H178" s="54"/>
      <c r="I178" s="77"/>
      <c r="J178" s="77"/>
      <c r="K178" s="77"/>
      <c r="L178" s="77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8.75" customHeight="1">
      <c r="A179" s="1"/>
      <c r="B179" s="2"/>
      <c r="C179" s="54"/>
      <c r="D179" s="54"/>
      <c r="E179" s="54"/>
      <c r="F179" s="54"/>
      <c r="G179" s="54"/>
      <c r="H179" s="54"/>
      <c r="I179" s="77"/>
      <c r="J179" s="77"/>
      <c r="K179" s="77"/>
      <c r="L179" s="77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8.75" customHeight="1">
      <c r="A180" s="1"/>
      <c r="B180" s="2"/>
      <c r="C180" s="54"/>
      <c r="D180" s="54"/>
      <c r="E180" s="54"/>
      <c r="F180" s="54"/>
      <c r="G180" s="54"/>
      <c r="H180" s="54"/>
      <c r="I180" s="77"/>
      <c r="J180" s="77"/>
      <c r="K180" s="77"/>
      <c r="L180" s="77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8.75" customHeight="1">
      <c r="A181" s="1"/>
      <c r="B181" s="2"/>
      <c r="C181" s="54"/>
      <c r="D181" s="54"/>
      <c r="E181" s="54"/>
      <c r="F181" s="54"/>
      <c r="G181" s="54"/>
      <c r="H181" s="54"/>
      <c r="I181" s="77"/>
      <c r="J181" s="77"/>
      <c r="K181" s="77"/>
      <c r="L181" s="77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8.75" customHeight="1">
      <c r="A182" s="1"/>
      <c r="B182" s="2"/>
      <c r="C182" s="54"/>
      <c r="D182" s="54"/>
      <c r="E182" s="54"/>
      <c r="F182" s="54"/>
      <c r="G182" s="54"/>
      <c r="H182" s="54"/>
      <c r="I182" s="77"/>
      <c r="J182" s="77"/>
      <c r="K182" s="77"/>
      <c r="L182" s="77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8.75" customHeight="1">
      <c r="A183" s="1"/>
      <c r="B183" s="2"/>
      <c r="C183" s="54"/>
      <c r="D183" s="54"/>
      <c r="E183" s="54"/>
      <c r="F183" s="54"/>
      <c r="G183" s="54"/>
      <c r="H183" s="54"/>
      <c r="I183" s="77"/>
      <c r="J183" s="77"/>
      <c r="K183" s="77"/>
      <c r="L183" s="77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8.75" customHeight="1">
      <c r="A184" s="1"/>
      <c r="B184" s="2"/>
      <c r="C184" s="54"/>
      <c r="D184" s="54"/>
      <c r="E184" s="54"/>
      <c r="F184" s="54"/>
      <c r="G184" s="54"/>
      <c r="H184" s="54"/>
      <c r="I184" s="77"/>
      <c r="J184" s="77"/>
      <c r="K184" s="77"/>
      <c r="L184" s="77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8.75" customHeight="1">
      <c r="A185" s="1"/>
      <c r="B185" s="2"/>
      <c r="C185" s="54"/>
      <c r="D185" s="54"/>
      <c r="E185" s="54"/>
      <c r="F185" s="54"/>
      <c r="G185" s="54"/>
      <c r="H185" s="54"/>
      <c r="I185" s="77"/>
      <c r="J185" s="77"/>
      <c r="K185" s="77"/>
      <c r="L185" s="77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8.75" customHeight="1">
      <c r="A186" s="1"/>
      <c r="B186" s="2"/>
      <c r="C186" s="54"/>
      <c r="D186" s="54"/>
      <c r="E186" s="54"/>
      <c r="F186" s="54"/>
      <c r="G186" s="54"/>
      <c r="H186" s="54"/>
      <c r="I186" s="77"/>
      <c r="J186" s="77"/>
      <c r="K186" s="77"/>
      <c r="L186" s="77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8.75" customHeight="1">
      <c r="A187" s="1"/>
      <c r="B187" s="2"/>
      <c r="C187" s="54"/>
      <c r="D187" s="54"/>
      <c r="E187" s="54"/>
      <c r="F187" s="54"/>
      <c r="G187" s="54"/>
      <c r="H187" s="54"/>
      <c r="I187" s="77"/>
      <c r="J187" s="77"/>
      <c r="K187" s="77"/>
      <c r="L187" s="77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8.75" customHeight="1">
      <c r="A188" s="1"/>
      <c r="B188" s="2"/>
      <c r="C188" s="54"/>
      <c r="D188" s="54"/>
      <c r="E188" s="54"/>
      <c r="F188" s="54"/>
      <c r="G188" s="54"/>
      <c r="H188" s="54"/>
      <c r="I188" s="77"/>
      <c r="J188" s="77"/>
      <c r="K188" s="77"/>
      <c r="L188" s="77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8.75" customHeight="1">
      <c r="A189" s="1"/>
      <c r="B189" s="2"/>
      <c r="C189" s="54"/>
      <c r="D189" s="54"/>
      <c r="E189" s="54"/>
      <c r="F189" s="54"/>
      <c r="G189" s="54"/>
      <c r="H189" s="54"/>
      <c r="I189" s="77"/>
      <c r="J189" s="77"/>
      <c r="K189" s="77"/>
      <c r="L189" s="77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8.75" customHeight="1">
      <c r="A190" s="1"/>
      <c r="B190" s="2"/>
      <c r="C190" s="54"/>
      <c r="D190" s="54"/>
      <c r="E190" s="54"/>
      <c r="F190" s="54"/>
      <c r="G190" s="54"/>
      <c r="H190" s="54"/>
      <c r="I190" s="77"/>
      <c r="J190" s="77"/>
      <c r="K190" s="77"/>
      <c r="L190" s="77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8.75" customHeight="1">
      <c r="A191" s="1"/>
      <c r="B191" s="2"/>
      <c r="C191" s="54"/>
      <c r="D191" s="54"/>
      <c r="E191" s="54"/>
      <c r="F191" s="54"/>
      <c r="G191" s="54"/>
      <c r="H191" s="54"/>
      <c r="I191" s="77"/>
      <c r="J191" s="77"/>
      <c r="K191" s="77"/>
      <c r="L191" s="77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8.75" customHeight="1">
      <c r="A192" s="1"/>
      <c r="B192" s="2"/>
      <c r="C192" s="54"/>
      <c r="D192" s="54"/>
      <c r="E192" s="54"/>
      <c r="F192" s="54"/>
      <c r="G192" s="54"/>
      <c r="H192" s="54"/>
      <c r="I192" s="77"/>
      <c r="J192" s="77"/>
      <c r="K192" s="77"/>
      <c r="L192" s="77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8.75" customHeight="1">
      <c r="A193" s="1"/>
      <c r="B193" s="2"/>
      <c r="C193" s="54"/>
      <c r="D193" s="54"/>
      <c r="E193" s="54"/>
      <c r="F193" s="54"/>
      <c r="G193" s="54"/>
      <c r="H193" s="54"/>
      <c r="I193" s="77"/>
      <c r="J193" s="77"/>
      <c r="K193" s="77"/>
      <c r="L193" s="77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8.75" customHeight="1">
      <c r="A194" s="1"/>
      <c r="B194" s="2"/>
      <c r="C194" s="54"/>
      <c r="D194" s="54"/>
      <c r="E194" s="54"/>
      <c r="F194" s="54"/>
      <c r="G194" s="54"/>
      <c r="H194" s="54"/>
      <c r="I194" s="77"/>
      <c r="J194" s="77"/>
      <c r="K194" s="77"/>
      <c r="L194" s="77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8.75" customHeight="1">
      <c r="A195" s="1"/>
      <c r="B195" s="2"/>
      <c r="C195" s="54"/>
      <c r="D195" s="54"/>
      <c r="E195" s="54"/>
      <c r="F195" s="54"/>
      <c r="G195" s="54"/>
      <c r="H195" s="54"/>
      <c r="I195" s="77"/>
      <c r="J195" s="77"/>
      <c r="K195" s="77"/>
      <c r="L195" s="77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8.75" customHeight="1">
      <c r="A196" s="1"/>
      <c r="B196" s="2"/>
      <c r="C196" s="54"/>
      <c r="D196" s="54"/>
      <c r="E196" s="54"/>
      <c r="F196" s="54"/>
      <c r="G196" s="54"/>
      <c r="H196" s="54"/>
      <c r="I196" s="77"/>
      <c r="J196" s="77"/>
      <c r="K196" s="77"/>
      <c r="L196" s="77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8.75" customHeight="1">
      <c r="A197" s="1"/>
      <c r="B197" s="2"/>
      <c r="C197" s="54"/>
      <c r="D197" s="54"/>
      <c r="E197" s="54"/>
      <c r="F197" s="54"/>
      <c r="G197" s="54"/>
      <c r="H197" s="54"/>
      <c r="I197" s="77"/>
      <c r="J197" s="77"/>
      <c r="K197" s="77"/>
      <c r="L197" s="77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8.75" customHeight="1">
      <c r="A198" s="1"/>
      <c r="B198" s="2"/>
      <c r="C198" s="54"/>
      <c r="D198" s="54"/>
      <c r="E198" s="54"/>
      <c r="F198" s="54"/>
      <c r="G198" s="54"/>
      <c r="H198" s="54"/>
      <c r="I198" s="77"/>
      <c r="J198" s="77"/>
      <c r="K198" s="77"/>
      <c r="L198" s="77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8.75" customHeight="1">
      <c r="A199" s="1"/>
      <c r="B199" s="2"/>
      <c r="C199" s="54"/>
      <c r="D199" s="54"/>
      <c r="E199" s="54"/>
      <c r="F199" s="54"/>
      <c r="G199" s="54"/>
      <c r="H199" s="54"/>
      <c r="I199" s="77"/>
      <c r="J199" s="77"/>
      <c r="K199" s="77"/>
      <c r="L199" s="77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8.75" customHeight="1">
      <c r="A200" s="1"/>
      <c r="B200" s="2"/>
      <c r="C200" s="54"/>
      <c r="D200" s="54"/>
      <c r="E200" s="54"/>
      <c r="F200" s="54"/>
      <c r="G200" s="54"/>
      <c r="H200" s="54"/>
      <c r="I200" s="77"/>
      <c r="J200" s="77"/>
      <c r="K200" s="77"/>
      <c r="L200" s="77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8.75" customHeight="1">
      <c r="A201" s="1"/>
      <c r="B201" s="2"/>
      <c r="C201" s="54"/>
      <c r="D201" s="54"/>
      <c r="E201" s="54"/>
      <c r="F201" s="54"/>
      <c r="G201" s="54"/>
      <c r="H201" s="54"/>
      <c r="I201" s="77"/>
      <c r="J201" s="77"/>
      <c r="K201" s="77"/>
      <c r="L201" s="77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8.75" customHeight="1">
      <c r="A202" s="1"/>
      <c r="B202" s="2"/>
      <c r="C202" s="54"/>
      <c r="D202" s="54"/>
      <c r="E202" s="54"/>
      <c r="F202" s="54"/>
      <c r="G202" s="54"/>
      <c r="H202" s="54"/>
      <c r="I202" s="77"/>
      <c r="J202" s="77"/>
      <c r="K202" s="77"/>
      <c r="L202" s="77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8.75" customHeight="1">
      <c r="A203" s="1"/>
      <c r="B203" s="2"/>
      <c r="C203" s="54"/>
      <c r="D203" s="54"/>
      <c r="E203" s="54"/>
      <c r="F203" s="54"/>
      <c r="G203" s="54"/>
      <c r="H203" s="54"/>
      <c r="I203" s="77"/>
      <c r="J203" s="77"/>
      <c r="K203" s="77"/>
      <c r="L203" s="77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8.75" customHeight="1">
      <c r="A204" s="1"/>
      <c r="B204" s="2"/>
      <c r="C204" s="54"/>
      <c r="D204" s="54"/>
      <c r="E204" s="54"/>
      <c r="F204" s="54"/>
      <c r="G204" s="54"/>
      <c r="H204" s="54"/>
      <c r="I204" s="77"/>
      <c r="J204" s="77"/>
      <c r="K204" s="77"/>
      <c r="L204" s="77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8.75" customHeight="1">
      <c r="A205" s="1"/>
      <c r="B205" s="2"/>
      <c r="C205" s="54"/>
      <c r="D205" s="54"/>
      <c r="E205" s="54"/>
      <c r="F205" s="54"/>
      <c r="G205" s="54"/>
      <c r="H205" s="54"/>
      <c r="I205" s="77"/>
      <c r="J205" s="77"/>
      <c r="K205" s="77"/>
      <c r="L205" s="77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8.75" customHeight="1">
      <c r="A206" s="1"/>
      <c r="B206" s="2"/>
      <c r="C206" s="54"/>
      <c r="D206" s="54"/>
      <c r="E206" s="54"/>
      <c r="F206" s="54"/>
      <c r="G206" s="54"/>
      <c r="H206" s="54"/>
      <c r="I206" s="77"/>
      <c r="J206" s="77"/>
      <c r="K206" s="77"/>
      <c r="L206" s="77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8.75" customHeight="1">
      <c r="A207" s="1"/>
      <c r="B207" s="2"/>
      <c r="C207" s="54"/>
      <c r="D207" s="54"/>
      <c r="E207" s="54"/>
      <c r="F207" s="54"/>
      <c r="G207" s="54"/>
      <c r="H207" s="54"/>
      <c r="I207" s="77"/>
      <c r="J207" s="77"/>
      <c r="K207" s="77"/>
      <c r="L207" s="77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8.75" customHeight="1">
      <c r="A208" s="1"/>
      <c r="B208" s="2"/>
      <c r="C208" s="54"/>
      <c r="D208" s="54"/>
      <c r="E208" s="54"/>
      <c r="F208" s="54"/>
      <c r="G208" s="54"/>
      <c r="H208" s="54"/>
      <c r="I208" s="77"/>
      <c r="J208" s="77"/>
      <c r="K208" s="77"/>
      <c r="L208" s="77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8.75" customHeight="1">
      <c r="A209" s="1"/>
      <c r="B209" s="2"/>
      <c r="C209" s="54"/>
      <c r="D209" s="54"/>
      <c r="E209" s="54"/>
      <c r="F209" s="54"/>
      <c r="G209" s="54"/>
      <c r="H209" s="54"/>
      <c r="I209" s="77"/>
      <c r="J209" s="77"/>
      <c r="K209" s="77"/>
      <c r="L209" s="77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8.75" customHeight="1">
      <c r="A210" s="1"/>
      <c r="B210" s="2"/>
      <c r="C210" s="54"/>
      <c r="D210" s="54"/>
      <c r="E210" s="54"/>
      <c r="F210" s="54"/>
      <c r="G210" s="54"/>
      <c r="H210" s="54"/>
      <c r="I210" s="77"/>
      <c r="J210" s="77"/>
      <c r="K210" s="77"/>
      <c r="L210" s="77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8.75" customHeight="1">
      <c r="A211" s="1"/>
      <c r="B211" s="2"/>
      <c r="C211" s="54"/>
      <c r="D211" s="54"/>
      <c r="E211" s="54"/>
      <c r="F211" s="54"/>
      <c r="G211" s="54"/>
      <c r="H211" s="54"/>
      <c r="I211" s="77"/>
      <c r="J211" s="77"/>
      <c r="K211" s="77"/>
      <c r="L211" s="77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8.75" customHeight="1">
      <c r="A212" s="1"/>
      <c r="B212" s="2"/>
      <c r="C212" s="54"/>
      <c r="D212" s="54"/>
      <c r="E212" s="54"/>
      <c r="F212" s="54"/>
      <c r="G212" s="54"/>
      <c r="H212" s="54"/>
      <c r="I212" s="77"/>
      <c r="J212" s="77"/>
      <c r="K212" s="77"/>
      <c r="L212" s="77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8.75" customHeight="1">
      <c r="A213" s="1"/>
      <c r="B213" s="2"/>
      <c r="C213" s="54"/>
      <c r="D213" s="54"/>
      <c r="E213" s="54"/>
      <c r="F213" s="54"/>
      <c r="G213" s="54"/>
      <c r="H213" s="54"/>
      <c r="I213" s="77"/>
      <c r="J213" s="77"/>
      <c r="K213" s="77"/>
      <c r="L213" s="77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8.75" customHeight="1">
      <c r="A214" s="1"/>
      <c r="B214" s="2"/>
      <c r="C214" s="54"/>
      <c r="D214" s="54"/>
      <c r="E214" s="54"/>
      <c r="F214" s="54"/>
      <c r="G214" s="54"/>
      <c r="H214" s="54"/>
      <c r="I214" s="77"/>
      <c r="J214" s="77"/>
      <c r="K214" s="77"/>
      <c r="L214" s="77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8.75" customHeight="1">
      <c r="A215" s="1"/>
      <c r="B215" s="2"/>
      <c r="C215" s="54"/>
      <c r="D215" s="54"/>
      <c r="E215" s="54"/>
      <c r="F215" s="54"/>
      <c r="G215" s="54"/>
      <c r="H215" s="54"/>
      <c r="I215" s="77"/>
      <c r="J215" s="77"/>
      <c r="K215" s="77"/>
      <c r="L215" s="77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8.75" customHeight="1">
      <c r="A216" s="1"/>
      <c r="B216" s="2"/>
      <c r="C216" s="54"/>
      <c r="D216" s="54"/>
      <c r="E216" s="54"/>
      <c r="F216" s="54"/>
      <c r="G216" s="54"/>
      <c r="H216" s="54"/>
      <c r="I216" s="77"/>
      <c r="J216" s="77"/>
      <c r="K216" s="77"/>
      <c r="L216" s="77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8.75" customHeight="1">
      <c r="A217" s="1"/>
      <c r="B217" s="2"/>
      <c r="C217" s="54"/>
      <c r="D217" s="54"/>
      <c r="E217" s="54"/>
      <c r="F217" s="54"/>
      <c r="G217" s="54"/>
      <c r="H217" s="54"/>
      <c r="I217" s="77"/>
      <c r="J217" s="77"/>
      <c r="K217" s="77"/>
      <c r="L217" s="77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8.75" customHeight="1">
      <c r="A218" s="1"/>
      <c r="B218" s="2"/>
      <c r="C218" s="54"/>
      <c r="D218" s="54"/>
      <c r="E218" s="54"/>
      <c r="F218" s="54"/>
      <c r="G218" s="54"/>
      <c r="H218" s="54"/>
      <c r="I218" s="77"/>
      <c r="J218" s="77"/>
      <c r="K218" s="77"/>
      <c r="L218" s="77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8.75" customHeight="1">
      <c r="A219" s="1"/>
      <c r="B219" s="2"/>
      <c r="C219" s="54"/>
      <c r="D219" s="54"/>
      <c r="E219" s="54"/>
      <c r="F219" s="54"/>
      <c r="G219" s="54"/>
      <c r="H219" s="54"/>
      <c r="I219" s="77"/>
      <c r="J219" s="77"/>
      <c r="K219" s="77"/>
      <c r="L219" s="77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8.75" customHeight="1">
      <c r="A220" s="1"/>
      <c r="B220" s="2"/>
      <c r="C220" s="54"/>
      <c r="D220" s="54"/>
      <c r="E220" s="54"/>
      <c r="F220" s="54"/>
      <c r="G220" s="54"/>
      <c r="H220" s="54"/>
      <c r="I220" s="77"/>
      <c r="J220" s="77"/>
      <c r="K220" s="77"/>
      <c r="L220" s="77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8.75" customHeight="1">
      <c r="A221" s="1"/>
      <c r="B221" s="2"/>
      <c r="C221" s="54"/>
      <c r="D221" s="54"/>
      <c r="E221" s="54"/>
      <c r="F221" s="54"/>
      <c r="G221" s="54"/>
      <c r="H221" s="54"/>
      <c r="I221" s="77"/>
      <c r="J221" s="77"/>
      <c r="K221" s="77"/>
      <c r="L221" s="77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8.75" customHeight="1">
      <c r="A222" s="1"/>
      <c r="B222" s="2"/>
      <c r="C222" s="54"/>
      <c r="D222" s="54"/>
      <c r="E222" s="54"/>
      <c r="F222" s="54"/>
      <c r="G222" s="54"/>
      <c r="H222" s="54"/>
      <c r="I222" s="77"/>
      <c r="J222" s="77"/>
      <c r="K222" s="77"/>
      <c r="L222" s="77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8.75" customHeight="1">
      <c r="A223" s="1"/>
      <c r="B223" s="2"/>
      <c r="C223" s="54"/>
      <c r="D223" s="54"/>
      <c r="E223" s="54"/>
      <c r="F223" s="54"/>
      <c r="G223" s="54"/>
      <c r="H223" s="54"/>
      <c r="I223" s="77"/>
      <c r="J223" s="77"/>
      <c r="K223" s="77"/>
      <c r="L223" s="77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8.75" customHeight="1">
      <c r="A224" s="1"/>
      <c r="B224" s="2"/>
      <c r="C224" s="54"/>
      <c r="D224" s="54"/>
      <c r="E224" s="54"/>
      <c r="F224" s="54"/>
      <c r="G224" s="54"/>
      <c r="H224" s="54"/>
      <c r="I224" s="77"/>
      <c r="J224" s="77"/>
      <c r="K224" s="77"/>
      <c r="L224" s="77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8.75" customHeight="1">
      <c r="A225" s="1"/>
      <c r="B225" s="2"/>
      <c r="C225" s="54"/>
      <c r="D225" s="54"/>
      <c r="E225" s="54"/>
      <c r="F225" s="54"/>
      <c r="G225" s="54"/>
      <c r="H225" s="54"/>
      <c r="I225" s="77"/>
      <c r="J225" s="77"/>
      <c r="K225" s="77"/>
      <c r="L225" s="77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8.75" customHeight="1">
      <c r="A226" s="1"/>
      <c r="B226" s="2"/>
      <c r="C226" s="54"/>
      <c r="D226" s="54"/>
      <c r="E226" s="54"/>
      <c r="F226" s="54"/>
      <c r="G226" s="54"/>
      <c r="H226" s="54"/>
      <c r="I226" s="77"/>
      <c r="J226" s="77"/>
      <c r="K226" s="77"/>
      <c r="L226" s="77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8.75" customHeight="1">
      <c r="A227" s="1"/>
      <c r="B227" s="2"/>
      <c r="C227" s="54"/>
      <c r="D227" s="54"/>
      <c r="E227" s="54"/>
      <c r="F227" s="54"/>
      <c r="G227" s="54"/>
      <c r="H227" s="54"/>
      <c r="I227" s="77"/>
      <c r="J227" s="77"/>
      <c r="K227" s="77"/>
      <c r="L227" s="77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8.75" customHeight="1">
      <c r="A228" s="1"/>
      <c r="B228" s="2"/>
      <c r="C228" s="54"/>
      <c r="D228" s="54"/>
      <c r="E228" s="54"/>
      <c r="F228" s="54"/>
      <c r="G228" s="54"/>
      <c r="H228" s="54"/>
      <c r="I228" s="77"/>
      <c r="J228" s="77"/>
      <c r="K228" s="77"/>
      <c r="L228" s="77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8.75" customHeight="1">
      <c r="A229" s="1"/>
      <c r="B229" s="2"/>
      <c r="C229" s="54"/>
      <c r="D229" s="54"/>
      <c r="E229" s="54"/>
      <c r="F229" s="54"/>
      <c r="G229" s="54"/>
      <c r="H229" s="54"/>
      <c r="I229" s="77"/>
      <c r="J229" s="77"/>
      <c r="K229" s="77"/>
      <c r="L229" s="77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8.75" customHeight="1">
      <c r="A230" s="1"/>
      <c r="B230" s="2"/>
      <c r="C230" s="54"/>
      <c r="D230" s="54"/>
      <c r="E230" s="54"/>
      <c r="F230" s="54"/>
      <c r="G230" s="54"/>
      <c r="H230" s="54"/>
      <c r="I230" s="77"/>
      <c r="J230" s="77"/>
      <c r="K230" s="77"/>
      <c r="L230" s="77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8.75" customHeight="1">
      <c r="A231" s="1"/>
      <c r="B231" s="2"/>
      <c r="C231" s="54"/>
      <c r="D231" s="54"/>
      <c r="E231" s="54"/>
      <c r="F231" s="54"/>
      <c r="G231" s="54"/>
      <c r="H231" s="54"/>
      <c r="I231" s="77"/>
      <c r="J231" s="77"/>
      <c r="K231" s="77"/>
      <c r="L231" s="77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8.75" customHeight="1">
      <c r="A232" s="1"/>
      <c r="B232" s="2"/>
      <c r="C232" s="54"/>
      <c r="D232" s="54"/>
      <c r="E232" s="54"/>
      <c r="F232" s="54"/>
      <c r="G232" s="54"/>
      <c r="H232" s="54"/>
      <c r="I232" s="77"/>
      <c r="J232" s="77"/>
      <c r="K232" s="77"/>
      <c r="L232" s="77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8.75" customHeight="1">
      <c r="A233" s="1"/>
      <c r="B233" s="2"/>
      <c r="C233" s="54"/>
      <c r="D233" s="54"/>
      <c r="E233" s="54"/>
      <c r="F233" s="54"/>
      <c r="G233" s="54"/>
      <c r="H233" s="54"/>
      <c r="I233" s="77"/>
      <c r="J233" s="77"/>
      <c r="K233" s="77"/>
      <c r="L233" s="77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8.75" customHeight="1">
      <c r="A234" s="1"/>
      <c r="B234" s="2"/>
      <c r="C234" s="54"/>
      <c r="D234" s="54"/>
      <c r="E234" s="54"/>
      <c r="F234" s="54"/>
      <c r="G234" s="54"/>
      <c r="H234" s="54"/>
      <c r="I234" s="77"/>
      <c r="J234" s="77"/>
      <c r="K234" s="77"/>
      <c r="L234" s="77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8.75" customHeight="1">
      <c r="A235" s="1"/>
      <c r="B235" s="2"/>
      <c r="C235" s="54"/>
      <c r="D235" s="54"/>
      <c r="E235" s="54"/>
      <c r="F235" s="54"/>
      <c r="G235" s="54"/>
      <c r="H235" s="54"/>
      <c r="I235" s="77"/>
      <c r="J235" s="77"/>
      <c r="K235" s="77"/>
      <c r="L235" s="77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8.75" customHeight="1">
      <c r="A236" s="1"/>
      <c r="B236" s="2"/>
      <c r="C236" s="54"/>
      <c r="D236" s="54"/>
      <c r="E236" s="54"/>
      <c r="F236" s="54"/>
      <c r="G236" s="54"/>
      <c r="H236" s="54"/>
      <c r="I236" s="77"/>
      <c r="J236" s="77"/>
      <c r="K236" s="77"/>
      <c r="L236" s="77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8.75" customHeight="1">
      <c r="A237" s="1"/>
      <c r="B237" s="2"/>
      <c r="C237" s="54"/>
      <c r="D237" s="54"/>
      <c r="E237" s="54"/>
      <c r="F237" s="54"/>
      <c r="G237" s="54"/>
      <c r="H237" s="54"/>
      <c r="I237" s="77"/>
      <c r="J237" s="77"/>
      <c r="K237" s="77"/>
      <c r="L237" s="77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8.75" customHeight="1">
      <c r="A238" s="1"/>
      <c r="B238" s="2"/>
      <c r="C238" s="54"/>
      <c r="D238" s="54"/>
      <c r="E238" s="54"/>
      <c r="F238" s="54"/>
      <c r="G238" s="54"/>
      <c r="H238" s="54"/>
      <c r="I238" s="77"/>
      <c r="J238" s="77"/>
      <c r="K238" s="77"/>
      <c r="L238" s="77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8.75" customHeight="1">
      <c r="A239" s="1"/>
      <c r="B239" s="2"/>
      <c r="C239" s="54"/>
      <c r="D239" s="54"/>
      <c r="E239" s="54"/>
      <c r="F239" s="54"/>
      <c r="G239" s="54"/>
      <c r="H239" s="54"/>
      <c r="I239" s="77"/>
      <c r="J239" s="77"/>
      <c r="K239" s="77"/>
      <c r="L239" s="77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8.75" customHeight="1">
      <c r="A240" s="1"/>
      <c r="B240" s="2"/>
      <c r="C240" s="54"/>
      <c r="D240" s="54"/>
      <c r="E240" s="54"/>
      <c r="F240" s="54"/>
      <c r="G240" s="54"/>
      <c r="H240" s="54"/>
      <c r="I240" s="77"/>
      <c r="J240" s="77"/>
      <c r="K240" s="77"/>
      <c r="L240" s="77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8.75" customHeight="1">
      <c r="A241" s="1"/>
      <c r="B241" s="2"/>
      <c r="C241" s="54"/>
      <c r="D241" s="54"/>
      <c r="E241" s="54"/>
      <c r="F241" s="54"/>
      <c r="G241" s="54"/>
      <c r="H241" s="54"/>
      <c r="I241" s="77"/>
      <c r="J241" s="77"/>
      <c r="K241" s="77"/>
      <c r="L241" s="77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8.75" customHeight="1">
      <c r="A242" s="37"/>
      <c r="B242" s="38"/>
      <c r="C242" s="55"/>
      <c r="D242" s="55"/>
      <c r="E242" s="55"/>
      <c r="F242" s="55"/>
      <c r="G242" s="55"/>
      <c r="H242" s="55"/>
      <c r="I242" s="78"/>
      <c r="J242" s="78"/>
      <c r="K242" s="78"/>
      <c r="L242" s="78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</row>
    <row r="243" spans="1:38" ht="18.75" customHeight="1">
      <c r="A243" s="14"/>
      <c r="B243" s="4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8.75" customHeight="1">
      <c r="A244" s="14"/>
      <c r="B244" s="4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8.75" customHeight="1">
      <c r="A245" s="14"/>
      <c r="B245" s="4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8.75" customHeight="1">
      <c r="A246" s="14"/>
      <c r="B246" s="4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8.75" customHeight="1">
      <c r="A247" s="14"/>
      <c r="B247" s="4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8.75" customHeight="1">
      <c r="A248" s="14"/>
      <c r="B248" s="4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8.75" customHeight="1">
      <c r="A249" s="14"/>
      <c r="B249" s="4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8.75" customHeight="1">
      <c r="A250" s="14"/>
      <c r="B250" s="4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8.75" customHeight="1">
      <c r="A251" s="14"/>
      <c r="B251" s="4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8.75" customHeight="1">
      <c r="A252" s="14"/>
      <c r="B252" s="4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8.75" customHeight="1">
      <c r="A253" s="14"/>
      <c r="B253" s="4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8.75" customHeight="1">
      <c r="A254" s="14"/>
      <c r="B254" s="4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8.75" customHeight="1">
      <c r="A255" s="14"/>
      <c r="B255" s="4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8.75" customHeight="1">
      <c r="A256" s="14"/>
      <c r="B256" s="4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8.75" customHeight="1">
      <c r="A257" s="14"/>
      <c r="B257" s="4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8.75" customHeight="1">
      <c r="A258" s="14"/>
      <c r="B258" s="4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8.75" customHeight="1">
      <c r="A259" s="14"/>
      <c r="B259" s="4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8.75" customHeight="1">
      <c r="A260" s="14"/>
      <c r="B260" s="4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8.75" customHeight="1">
      <c r="A261" s="14"/>
      <c r="B261" s="4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8.75" customHeight="1">
      <c r="A262" s="14"/>
      <c r="B262" s="4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8.75" customHeight="1">
      <c r="A263" s="14"/>
      <c r="B263" s="4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8.75" customHeight="1">
      <c r="A264" s="14"/>
      <c r="B264" s="4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8.75" customHeight="1">
      <c r="A265" s="14"/>
      <c r="B265" s="4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8.75" customHeight="1">
      <c r="A266" s="14"/>
      <c r="B266" s="4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8.75" customHeight="1">
      <c r="A267" s="14"/>
      <c r="B267" s="4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8.75" customHeight="1">
      <c r="A268" s="14"/>
      <c r="B268" s="4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8.75" customHeight="1">
      <c r="A269" s="14"/>
      <c r="B269" s="4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8.75" customHeight="1">
      <c r="A270" s="14"/>
      <c r="B270" s="4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8.75" customHeight="1">
      <c r="A271" s="14"/>
      <c r="B271" s="4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8.75" customHeight="1">
      <c r="A272" s="14"/>
      <c r="B272" s="4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8.75" customHeight="1">
      <c r="A273" s="14"/>
      <c r="B273" s="4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8.75" customHeight="1">
      <c r="A274" s="14"/>
      <c r="B274" s="4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8.75" customHeight="1">
      <c r="A275" s="14"/>
      <c r="B275" s="4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8.75" customHeight="1">
      <c r="A276" s="14"/>
      <c r="B276" s="4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8.75" customHeight="1">
      <c r="A277" s="14"/>
      <c r="B277" s="4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8.75" customHeight="1">
      <c r="A278" s="14"/>
      <c r="B278" s="4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8.75" customHeight="1">
      <c r="A279" s="14"/>
      <c r="B279" s="4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8.75" customHeight="1">
      <c r="A280" s="14"/>
      <c r="B280" s="4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8.75" customHeight="1">
      <c r="A281" s="14"/>
      <c r="B281" s="4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8.75" customHeight="1">
      <c r="A282" s="14"/>
      <c r="B282" s="4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8.75" customHeight="1">
      <c r="A283" s="14"/>
      <c r="B283" s="4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8.75" customHeight="1">
      <c r="A284" s="14"/>
      <c r="B284" s="4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8.75" customHeight="1">
      <c r="A285" s="14"/>
      <c r="B285" s="4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8.75" customHeight="1">
      <c r="A286" s="14"/>
      <c r="B286" s="4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8.75" customHeight="1">
      <c r="A287" s="14"/>
      <c r="B287" s="4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8.75" customHeight="1">
      <c r="A288" s="14"/>
      <c r="B288" s="4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8.75" customHeight="1">
      <c r="A289" s="14"/>
      <c r="B289" s="4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8.75" customHeight="1">
      <c r="A290" s="14"/>
      <c r="B290" s="4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8.75" customHeight="1">
      <c r="A291" s="14"/>
      <c r="B291" s="4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8.75" customHeight="1">
      <c r="A292" s="14"/>
      <c r="B292" s="4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8.75" customHeight="1">
      <c r="A293" s="14"/>
      <c r="B293" s="4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8.75" customHeight="1">
      <c r="A294" s="14"/>
      <c r="B294" s="4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8.75" customHeight="1">
      <c r="A295" s="14"/>
      <c r="B295" s="4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8.75" customHeight="1">
      <c r="A296" s="14"/>
      <c r="B296" s="4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8.75" customHeight="1">
      <c r="A297" s="14"/>
      <c r="B297" s="4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5.75" customHeight="1">
      <c r="A298" s="10"/>
      <c r="B298" s="10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ht="15.75" customHeight="1">
      <c r="A299" s="10"/>
      <c r="B299" s="10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15.75" customHeight="1">
      <c r="A300" s="10"/>
      <c r="B300" s="10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ht="15.75" customHeight="1">
      <c r="A301" s="10"/>
      <c r="B301" s="10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15.75" customHeight="1">
      <c r="A302" s="10"/>
      <c r="B302" s="10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ht="15.75" customHeight="1">
      <c r="A303" s="10"/>
      <c r="B303" s="10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15.75" customHeight="1">
      <c r="A304" s="10"/>
      <c r="B304" s="10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ht="15.75" customHeight="1">
      <c r="A305" s="10"/>
      <c r="B305" s="10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15.75" customHeight="1">
      <c r="A306" s="10"/>
      <c r="B306" s="10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ht="15.75" customHeight="1">
      <c r="A307" s="10"/>
      <c r="B307" s="10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15.75" customHeight="1">
      <c r="A308" s="10"/>
      <c r="B308" s="10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ht="15.75" customHeight="1">
      <c r="A309" s="10"/>
      <c r="B309" s="10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15.75" customHeight="1">
      <c r="A310" s="10"/>
      <c r="B310" s="10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5.75" customHeight="1">
      <c r="A311" s="10"/>
      <c r="B311" s="10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15.75" customHeight="1">
      <c r="A312" s="10"/>
      <c r="B312" s="10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ht="15.75" customHeight="1">
      <c r="A313" s="10"/>
      <c r="B313" s="10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15.75" customHeight="1">
      <c r="A314" s="10"/>
      <c r="B314" s="10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ht="15.75" customHeight="1">
      <c r="A315" s="10"/>
      <c r="B315" s="10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15.75" customHeight="1">
      <c r="A316" s="10"/>
      <c r="B316" s="10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ht="15.75" customHeight="1">
      <c r="A317" s="10"/>
      <c r="B317" s="10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15.75" customHeight="1">
      <c r="A318" s="10"/>
      <c r="B318" s="10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ht="15.75" customHeight="1">
      <c r="A319" s="10"/>
      <c r="B319" s="10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15.75" customHeight="1">
      <c r="A320" s="10"/>
      <c r="B320" s="10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5.75" customHeight="1">
      <c r="A321" s="10"/>
      <c r="B321" s="10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ht="15.75" customHeight="1">
      <c r="A322" s="10"/>
      <c r="B322" s="10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5.75" customHeight="1">
      <c r="A323" s="10"/>
      <c r="B323" s="10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ht="15.75" customHeight="1">
      <c r="A324" s="10"/>
      <c r="B324" s="10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ht="15.75" customHeight="1">
      <c r="A325" s="10"/>
      <c r="B325" s="10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ht="15.75" customHeight="1">
      <c r="A326" s="10"/>
      <c r="B326" s="10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15.75" customHeight="1">
      <c r="A327" s="10"/>
      <c r="B327" s="10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ht="15.75" customHeight="1">
      <c r="A328" s="10"/>
      <c r="B328" s="10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15.75" customHeight="1">
      <c r="A329" s="10"/>
      <c r="B329" s="10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ht="15.75" customHeight="1">
      <c r="A330" s="10"/>
      <c r="B330" s="10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15.75" customHeight="1">
      <c r="A331" s="10"/>
      <c r="B331" s="10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ht="15.75" customHeight="1">
      <c r="A332" s="10"/>
      <c r="B332" s="10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15.75" customHeight="1">
      <c r="A333" s="10"/>
      <c r="B333" s="10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ht="15.75" customHeight="1">
      <c r="A334" s="10"/>
      <c r="B334" s="10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15.75" customHeight="1">
      <c r="A335" s="10"/>
      <c r="B335" s="10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ht="15.75" customHeight="1">
      <c r="A336" s="10"/>
      <c r="B336" s="10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ht="15.75" customHeight="1">
      <c r="A337" s="10"/>
      <c r="B337" s="10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ht="15.75" customHeight="1">
      <c r="A338" s="10"/>
      <c r="B338" s="10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ht="15.75" customHeight="1">
      <c r="A339" s="10"/>
      <c r="B339" s="10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ht="15.75" customHeight="1">
      <c r="A340" s="10"/>
      <c r="B340" s="10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ht="15.75" customHeight="1">
      <c r="A341" s="10"/>
      <c r="B341" s="10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ht="15.75" customHeight="1">
      <c r="A342" s="10"/>
      <c r="B342" s="10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ht="15.75" customHeight="1">
      <c r="A343" s="10"/>
      <c r="B343" s="10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ht="15.75" customHeight="1">
      <c r="A344" s="10"/>
      <c r="B344" s="10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15.75" customHeight="1">
      <c r="A345" s="10"/>
      <c r="B345" s="10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ht="15.75" customHeight="1">
      <c r="A346" s="10"/>
      <c r="B346" s="10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15.75" customHeight="1">
      <c r="A347" s="10"/>
      <c r="B347" s="10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ht="15.75" customHeight="1">
      <c r="A348" s="10"/>
      <c r="B348" s="10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15.75" customHeight="1">
      <c r="A349" s="10"/>
      <c r="B349" s="10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ht="15.75" customHeight="1">
      <c r="A350" s="10"/>
      <c r="B350" s="10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ht="15.75" customHeight="1">
      <c r="A351" s="10"/>
      <c r="B351" s="10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15.75" customHeight="1">
      <c r="A352" s="10"/>
      <c r="B352" s="10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5.75" customHeight="1">
      <c r="A353" s="10"/>
      <c r="B353" s="10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ht="15.75" customHeight="1">
      <c r="A354" s="10"/>
      <c r="B354" s="10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5.75" customHeight="1">
      <c r="A355" s="10"/>
      <c r="B355" s="10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ht="15.75" customHeight="1">
      <c r="A356" s="10"/>
      <c r="B356" s="10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ht="15.75" customHeight="1">
      <c r="A357" s="10"/>
      <c r="B357" s="10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ht="15.75" customHeight="1">
      <c r="A358" s="10"/>
      <c r="B358" s="10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15.75" customHeight="1">
      <c r="A359" s="10"/>
      <c r="B359" s="10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ht="15.75" customHeight="1">
      <c r="A360" s="10"/>
      <c r="B360" s="10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15.75" customHeight="1">
      <c r="A361" s="10"/>
      <c r="B361" s="10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ht="15.75" customHeight="1">
      <c r="A362" s="10"/>
      <c r="B362" s="10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15.75" customHeight="1">
      <c r="A363" s="10"/>
      <c r="B363" s="10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ht="15.75" customHeight="1">
      <c r="A364" s="10"/>
      <c r="B364" s="10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15.75" customHeight="1">
      <c r="A365" s="10"/>
      <c r="B365" s="10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ht="15.75" customHeight="1">
      <c r="A366" s="10"/>
      <c r="B366" s="10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15.75" customHeight="1">
      <c r="A367" s="10"/>
      <c r="B367" s="10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ht="15.75" customHeight="1">
      <c r="A368" s="10"/>
      <c r="B368" s="10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15.75" customHeight="1">
      <c r="A369" s="10"/>
      <c r="B369" s="10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ht="15.75" customHeight="1">
      <c r="A370" s="10"/>
      <c r="B370" s="10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15.75" customHeight="1">
      <c r="A371" s="10"/>
      <c r="B371" s="10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ht="15.75" customHeight="1">
      <c r="A372" s="10"/>
      <c r="B372" s="10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15.75" customHeight="1">
      <c r="A373" s="10"/>
      <c r="B373" s="10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ht="15.75" customHeight="1">
      <c r="A374" s="10"/>
      <c r="B374" s="10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15.75" customHeight="1">
      <c r="A375" s="10"/>
      <c r="B375" s="10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ht="15.75" customHeight="1">
      <c r="A376" s="10"/>
      <c r="B376" s="10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15.75" customHeight="1">
      <c r="A377" s="10"/>
      <c r="B377" s="10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ht="15.75" customHeight="1">
      <c r="A378" s="10"/>
      <c r="B378" s="10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15.75" customHeight="1">
      <c r="A379" s="10"/>
      <c r="B379" s="10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ht="15.75" customHeight="1">
      <c r="A380" s="10"/>
      <c r="B380" s="10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15.75" customHeight="1">
      <c r="A381" s="10"/>
      <c r="B381" s="10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5.75" customHeight="1">
      <c r="A382" s="10"/>
      <c r="B382" s="10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ht="15.75" customHeight="1">
      <c r="A383" s="10"/>
      <c r="B383" s="10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5.75" customHeight="1">
      <c r="A384" s="10"/>
      <c r="B384" s="10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ht="15.75" customHeight="1">
      <c r="A385" s="10"/>
      <c r="B385" s="10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ht="15.75" customHeight="1">
      <c r="A386" s="10"/>
      <c r="B386" s="10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ht="15.75" customHeight="1">
      <c r="A387" s="10"/>
      <c r="B387" s="10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15.75" customHeight="1">
      <c r="A388" s="10"/>
      <c r="B388" s="10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ht="15.75" customHeight="1">
      <c r="A389" s="10"/>
      <c r="B389" s="10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15.75" customHeight="1">
      <c r="A390" s="10"/>
      <c r="B390" s="10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ht="15.75" customHeight="1">
      <c r="A391" s="10"/>
      <c r="B391" s="10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15.75" customHeight="1">
      <c r="A392" s="10"/>
      <c r="B392" s="10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ht="15.75" customHeight="1">
      <c r="A393" s="10"/>
      <c r="B393" s="10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15.75" customHeight="1">
      <c r="A394" s="10"/>
      <c r="B394" s="10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ht="15.75" customHeight="1">
      <c r="A395" s="10"/>
      <c r="B395" s="10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15.75" customHeight="1">
      <c r="A396" s="10"/>
      <c r="B396" s="10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ht="15.75" customHeight="1">
      <c r="A397" s="10"/>
      <c r="B397" s="10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15.75" customHeight="1">
      <c r="A398" s="10"/>
      <c r="B398" s="10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ht="15.75" customHeight="1">
      <c r="A399" s="10"/>
      <c r="B399" s="10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15.75" customHeight="1">
      <c r="A400" s="10"/>
      <c r="B400" s="10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ht="15.75" customHeight="1">
      <c r="A401" s="10"/>
      <c r="B401" s="10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ht="15.75" customHeight="1">
      <c r="A402" s="10"/>
      <c r="B402" s="10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15.75" customHeight="1">
      <c r="A403" s="10"/>
      <c r="B403" s="10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5.75" customHeight="1">
      <c r="A404" s="10"/>
      <c r="B404" s="10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ht="15.75" customHeight="1">
      <c r="A405" s="10"/>
      <c r="B405" s="10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5.75" customHeight="1">
      <c r="A406" s="10"/>
      <c r="B406" s="10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ht="15.75" customHeight="1">
      <c r="A407" s="10"/>
      <c r="B407" s="10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ht="15.75" customHeight="1">
      <c r="A408" s="10"/>
      <c r="B408" s="10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5.75" customHeight="1">
      <c r="A409" s="10"/>
      <c r="B409" s="10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ht="15.75" customHeight="1">
      <c r="A410" s="10"/>
      <c r="B410" s="10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ht="15.75" customHeight="1">
      <c r="A411" s="10"/>
      <c r="B411" s="10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ht="15.75" customHeight="1">
      <c r="A412" s="10"/>
      <c r="B412" s="10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ht="15.75" customHeight="1">
      <c r="A413" s="10"/>
      <c r="B413" s="10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ht="15.75" customHeight="1">
      <c r="A414" s="10"/>
      <c r="B414" s="10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ht="15.75" customHeight="1">
      <c r="A415" s="10"/>
      <c r="B415" s="10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ht="15.75" customHeight="1">
      <c r="A416" s="10"/>
      <c r="B416" s="10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ht="15.75" customHeight="1">
      <c r="A417" s="10"/>
      <c r="B417" s="10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ht="15.75" customHeight="1">
      <c r="A418" s="10"/>
      <c r="B418" s="10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ht="15.75" customHeight="1">
      <c r="A419" s="10"/>
      <c r="B419" s="10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ht="15.75" customHeight="1">
      <c r="A420" s="10"/>
      <c r="B420" s="10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ht="15.75" customHeight="1">
      <c r="A421" s="10"/>
      <c r="B421" s="10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ht="15.75" customHeight="1">
      <c r="A422" s="10"/>
      <c r="B422" s="10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5.75" customHeight="1">
      <c r="A423" s="10"/>
      <c r="B423" s="10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</row>
    <row r="424" spans="1:38" ht="15.75" customHeight="1">
      <c r="A424" s="10"/>
      <c r="B424" s="10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</row>
    <row r="425" spans="1:38" ht="15.75" customHeight="1">
      <c r="A425" s="10"/>
      <c r="B425" s="10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</row>
    <row r="426" spans="1:38" ht="15.75" customHeight="1">
      <c r="A426" s="10"/>
      <c r="B426" s="10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</row>
    <row r="427" spans="1:38" ht="15.75" customHeight="1">
      <c r="A427" s="10"/>
      <c r="B427" s="10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</row>
    <row r="428" spans="1:38" ht="15.75" customHeight="1">
      <c r="A428" s="10"/>
      <c r="B428" s="10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</row>
    <row r="429" spans="1:38" ht="15.75" customHeight="1">
      <c r="A429" s="10"/>
      <c r="B429" s="10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</row>
    <row r="430" spans="1:38" ht="15.75" customHeight="1">
      <c r="A430" s="10"/>
      <c r="B430" s="10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</row>
    <row r="431" spans="1:38" ht="15.75" customHeight="1">
      <c r="A431" s="10"/>
      <c r="B431" s="10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</row>
    <row r="432" spans="1:38" ht="15.75" customHeight="1">
      <c r="A432" s="10"/>
      <c r="B432" s="10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</row>
    <row r="433" spans="1:38" ht="15.75" customHeight="1">
      <c r="A433" s="10"/>
      <c r="B433" s="10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</row>
    <row r="434" spans="1:38" ht="15.75" customHeight="1">
      <c r="A434" s="10"/>
      <c r="B434" s="10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</row>
    <row r="435" spans="1:38" ht="15.75" customHeight="1">
      <c r="A435" s="10"/>
      <c r="B435" s="10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</row>
    <row r="436" spans="1:38" ht="15.75" customHeight="1">
      <c r="A436" s="10"/>
      <c r="B436" s="10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</row>
    <row r="437" spans="1:38" ht="15.75" customHeight="1">
      <c r="A437" s="10"/>
      <c r="B437" s="10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</row>
    <row r="438" spans="1:38" ht="15.75" customHeight="1">
      <c r="A438" s="10"/>
      <c r="B438" s="10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</row>
    <row r="439" spans="1:38" ht="15.75" customHeight="1">
      <c r="A439" s="10"/>
      <c r="B439" s="10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</row>
    <row r="440" spans="1:38" ht="15.75" customHeight="1">
      <c r="A440" s="10"/>
      <c r="B440" s="10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</row>
    <row r="441" spans="1:38" ht="15.75" customHeight="1">
      <c r="A441" s="10"/>
      <c r="B441" s="10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</row>
    <row r="442" spans="1:38" ht="15.75" customHeight="1">
      <c r="A442" s="10"/>
      <c r="B442" s="10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</row>
    <row r="443" spans="1:38" ht="15.75" customHeight="1">
      <c r="A443" s="10"/>
      <c r="B443" s="10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</row>
    <row r="444" spans="1:38" ht="15.75" customHeight="1">
      <c r="A444" s="10"/>
      <c r="B444" s="10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</row>
    <row r="445" spans="1:38" ht="15.75" customHeight="1">
      <c r="A445" s="10"/>
      <c r="B445" s="10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</row>
    <row r="446" spans="1:38" ht="15.75" customHeight="1">
      <c r="A446" s="10"/>
      <c r="B446" s="10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</row>
    <row r="447" spans="1:38" ht="15.75" customHeight="1">
      <c r="A447" s="10"/>
      <c r="B447" s="10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</row>
    <row r="448" spans="1:38" ht="15.75" customHeight="1">
      <c r="A448" s="10"/>
      <c r="B448" s="10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</row>
    <row r="449" spans="1:38" ht="15.75" customHeight="1">
      <c r="A449" s="10"/>
      <c r="B449" s="10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</row>
    <row r="450" spans="1:38" ht="15.75" customHeight="1">
      <c r="A450" s="10"/>
      <c r="B450" s="10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</row>
    <row r="451" spans="1:38" ht="15.75" customHeight="1">
      <c r="A451" s="10"/>
      <c r="B451" s="10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</row>
    <row r="452" spans="1:38" ht="15.75" customHeight="1">
      <c r="A452" s="10"/>
      <c r="B452" s="10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</row>
    <row r="453" spans="1:38" ht="15.75" customHeight="1">
      <c r="A453" s="10"/>
      <c r="B453" s="10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</row>
    <row r="454" spans="1:38" ht="15.75" customHeight="1">
      <c r="A454" s="10"/>
      <c r="B454" s="10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</row>
    <row r="455" spans="1:38" ht="15.75" customHeight="1">
      <c r="A455" s="10"/>
      <c r="B455" s="10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</row>
    <row r="456" spans="1:38" ht="15.75" customHeight="1">
      <c r="A456" s="10"/>
      <c r="B456" s="10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</row>
    <row r="457" spans="1:38" ht="15.75" customHeight="1">
      <c r="A457" s="10"/>
      <c r="B457" s="10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</row>
    <row r="458" spans="1:38" ht="15.75" customHeight="1">
      <c r="A458" s="10"/>
      <c r="B458" s="10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</row>
    <row r="459" spans="1:38" ht="15.75" customHeight="1">
      <c r="A459" s="10"/>
      <c r="B459" s="10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</row>
    <row r="460" spans="1:38" ht="15.75" customHeight="1">
      <c r="A460" s="10"/>
      <c r="B460" s="10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</row>
    <row r="461" spans="1:38" ht="15.75" customHeight="1">
      <c r="A461" s="10"/>
      <c r="B461" s="10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</row>
    <row r="462" spans="1:38" ht="15.75" customHeight="1">
      <c r="A462" s="10"/>
      <c r="B462" s="10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</row>
    <row r="463" spans="1:38" ht="15.75" customHeight="1">
      <c r="A463" s="10"/>
      <c r="B463" s="10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</row>
    <row r="464" spans="1:38" ht="15.75" customHeight="1">
      <c r="A464" s="10"/>
      <c r="B464" s="10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</row>
    <row r="465" spans="1:38" ht="15.75" customHeight="1">
      <c r="A465" s="10"/>
      <c r="B465" s="10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</row>
    <row r="466" spans="1:38" ht="15.75" customHeight="1">
      <c r="A466" s="10"/>
      <c r="B466" s="10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</row>
    <row r="467" spans="1:38" ht="15.75" customHeight="1">
      <c r="A467" s="10"/>
      <c r="B467" s="10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</row>
    <row r="468" spans="1:38" ht="15.75" customHeight="1">
      <c r="A468" s="10"/>
      <c r="B468" s="10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</row>
    <row r="469" spans="1:38" ht="15.75" customHeight="1">
      <c r="A469" s="10"/>
      <c r="B469" s="10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</row>
    <row r="470" spans="1:38" ht="15.75" customHeight="1">
      <c r="A470" s="10"/>
      <c r="B470" s="10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</row>
    <row r="471" spans="1:38" ht="15.75" customHeight="1">
      <c r="A471" s="10"/>
      <c r="B471" s="10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</row>
    <row r="472" spans="1:38" ht="15.75" customHeight="1">
      <c r="A472" s="10"/>
      <c r="B472" s="10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</row>
    <row r="473" spans="1:38" ht="15.75" customHeight="1">
      <c r="A473" s="10"/>
      <c r="B473" s="10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</row>
    <row r="474" spans="1:38" ht="15.75" customHeight="1">
      <c r="A474" s="10"/>
      <c r="B474" s="10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</row>
    <row r="475" spans="1:38" ht="15.75" customHeight="1">
      <c r="A475" s="10"/>
      <c r="B475" s="10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</row>
    <row r="476" spans="1:38" ht="15.75" customHeight="1">
      <c r="A476" s="10"/>
      <c r="B476" s="10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</row>
    <row r="477" spans="1:38" ht="15.75" customHeight="1">
      <c r="A477" s="10"/>
      <c r="B477" s="10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</row>
    <row r="478" spans="1:38" ht="15.75" customHeight="1">
      <c r="A478" s="10"/>
      <c r="B478" s="10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</row>
    <row r="479" spans="1:38" ht="15.75" customHeight="1">
      <c r="A479" s="10"/>
      <c r="B479" s="10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</row>
    <row r="480" spans="1:38" ht="15.75" customHeight="1">
      <c r="A480" s="10"/>
      <c r="B480" s="10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</row>
    <row r="481" spans="1:38" ht="15.75" customHeight="1">
      <c r="A481" s="10"/>
      <c r="B481" s="10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</row>
    <row r="482" spans="1:38" ht="15.75" customHeight="1">
      <c r="A482" s="10"/>
      <c r="B482" s="10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</row>
    <row r="483" spans="1:38" ht="15.75" customHeight="1">
      <c r="A483" s="10"/>
      <c r="B483" s="10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</row>
    <row r="484" spans="1:38" ht="15.75" customHeight="1">
      <c r="A484" s="10"/>
      <c r="B484" s="10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</row>
    <row r="485" spans="1:38" ht="15.75" customHeight="1">
      <c r="A485" s="10"/>
      <c r="B485" s="10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</row>
    <row r="486" spans="1:38" ht="15.75" customHeight="1">
      <c r="A486" s="10"/>
      <c r="B486" s="10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</row>
    <row r="487" spans="1:38" ht="15.75" customHeight="1">
      <c r="A487" s="10"/>
      <c r="B487" s="10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</row>
    <row r="488" spans="1:38" ht="15.75" customHeight="1">
      <c r="A488" s="10"/>
      <c r="B488" s="10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</row>
    <row r="489" spans="1:38" ht="15.75" customHeight="1">
      <c r="A489" s="10"/>
      <c r="B489" s="10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</row>
    <row r="490" spans="1:38" ht="15.75" customHeight="1">
      <c r="A490" s="10"/>
      <c r="B490" s="10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</row>
    <row r="491" spans="1:38" ht="15.75" customHeight="1">
      <c r="A491" s="10"/>
      <c r="B491" s="10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</row>
    <row r="492" spans="1:38" ht="15.75" customHeight="1">
      <c r="A492" s="10"/>
      <c r="B492" s="10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</row>
    <row r="493" spans="1:38" ht="15.75" customHeight="1">
      <c r="A493" s="10"/>
      <c r="B493" s="10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</row>
    <row r="494" spans="1:38" ht="15.75" customHeight="1">
      <c r="A494" s="10"/>
      <c r="B494" s="10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</row>
    <row r="495" spans="1:38" ht="15.75" customHeight="1">
      <c r="A495" s="10"/>
      <c r="B495" s="10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</row>
    <row r="496" spans="1:38" ht="15.75" customHeight="1">
      <c r="A496" s="10"/>
      <c r="B496" s="10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</row>
    <row r="497" spans="1:38" ht="15.75" customHeight="1">
      <c r="A497" s="10"/>
      <c r="B497" s="10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</row>
    <row r="498" spans="1:38" ht="15.75" customHeight="1">
      <c r="A498" s="10"/>
      <c r="B498" s="10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</row>
    <row r="499" spans="1:38" ht="15.75" customHeight="1">
      <c r="A499" s="10"/>
      <c r="B499" s="10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</row>
    <row r="500" spans="1:38" ht="15.75" customHeight="1">
      <c r="A500" s="10"/>
      <c r="B500" s="10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</row>
    <row r="501" spans="1:38" ht="15.75" customHeight="1">
      <c r="A501" s="10"/>
      <c r="B501" s="10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</row>
    <row r="502" spans="1:38" ht="15.75" customHeight="1">
      <c r="A502" s="10"/>
      <c r="B502" s="10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</row>
    <row r="503" spans="1:38" ht="15.75" customHeight="1">
      <c r="A503" s="10"/>
      <c r="B503" s="10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</row>
    <row r="504" spans="1:38" ht="15.75" customHeight="1">
      <c r="A504" s="10"/>
      <c r="B504" s="10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</row>
    <row r="505" spans="1:38" ht="15.75" customHeight="1">
      <c r="A505" s="10"/>
      <c r="B505" s="10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</row>
    <row r="506" spans="1:38" ht="15.75" customHeight="1">
      <c r="A506" s="10"/>
      <c r="B506" s="10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</row>
    <row r="507" spans="1:38" ht="15.75" customHeight="1">
      <c r="A507" s="10"/>
      <c r="B507" s="10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</row>
    <row r="508" spans="1:38" ht="15.75" customHeight="1">
      <c r="A508" s="10"/>
      <c r="B508" s="10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</row>
    <row r="509" spans="1:38" ht="15.75" customHeight="1">
      <c r="A509" s="10"/>
      <c r="B509" s="10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</row>
    <row r="510" spans="1:38" ht="15.75" customHeight="1">
      <c r="A510" s="10"/>
      <c r="B510" s="10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</row>
    <row r="511" spans="1:38" ht="15.75" customHeight="1">
      <c r="A511" s="10"/>
      <c r="B511" s="10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</row>
    <row r="512" spans="1:38" ht="15.75" customHeight="1">
      <c r="A512" s="10"/>
      <c r="B512" s="10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</row>
    <row r="513" spans="1:38" ht="15.75" customHeight="1">
      <c r="A513" s="10"/>
      <c r="B513" s="10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</row>
    <row r="514" spans="1:38" ht="15.75" customHeight="1">
      <c r="A514" s="10"/>
      <c r="B514" s="10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</row>
    <row r="515" spans="1:38" ht="15.75" customHeight="1">
      <c r="A515" s="10"/>
      <c r="B515" s="10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</row>
    <row r="516" spans="1:38" ht="15.75" customHeight="1">
      <c r="A516" s="10"/>
      <c r="B516" s="10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</row>
    <row r="517" spans="1:38" ht="15.75" customHeight="1">
      <c r="A517" s="10"/>
      <c r="B517" s="10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</row>
    <row r="518" spans="1:38" ht="15.75" customHeight="1">
      <c r="A518" s="10"/>
      <c r="B518" s="10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</row>
    <row r="519" spans="1:38" ht="15.75" customHeight="1">
      <c r="A519" s="10"/>
      <c r="B519" s="10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</row>
    <row r="520" spans="1:38" ht="15.75" customHeight="1">
      <c r="A520" s="10"/>
      <c r="B520" s="10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</row>
    <row r="521" spans="1:38" ht="15.75" customHeight="1">
      <c r="A521" s="10"/>
      <c r="B521" s="10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</row>
    <row r="522" spans="1:38" ht="15.75" customHeight="1">
      <c r="A522" s="10"/>
      <c r="B522" s="10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</row>
    <row r="523" spans="1:38" ht="15.75" customHeight="1">
      <c r="A523" s="10"/>
      <c r="B523" s="10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</row>
    <row r="524" spans="1:38" ht="15.75" customHeight="1">
      <c r="A524" s="10"/>
      <c r="B524" s="10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</row>
    <row r="525" spans="1:38" ht="15.75" customHeight="1">
      <c r="A525" s="10"/>
      <c r="B525" s="10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</row>
    <row r="526" spans="1:38" ht="15.75" customHeight="1">
      <c r="A526" s="10"/>
      <c r="B526" s="10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</row>
    <row r="527" spans="1:38" ht="15.75" customHeight="1">
      <c r="A527" s="10"/>
      <c r="B527" s="10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</row>
    <row r="528" spans="1:38" ht="15.75" customHeight="1">
      <c r="A528" s="10"/>
      <c r="B528" s="10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</row>
    <row r="529" spans="1:38" ht="15.75" customHeight="1">
      <c r="A529" s="10"/>
      <c r="B529" s="10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</row>
    <row r="530" spans="1:38" ht="15.75" customHeight="1">
      <c r="A530" s="10"/>
      <c r="B530" s="10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</row>
    <row r="531" spans="1:38" ht="15.75" customHeight="1">
      <c r="A531" s="10"/>
      <c r="B531" s="10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</row>
    <row r="532" spans="1:38" ht="15.75" customHeight="1">
      <c r="A532" s="10"/>
      <c r="B532" s="10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</row>
    <row r="533" spans="1:38" ht="15.75" customHeight="1">
      <c r="A533" s="10"/>
      <c r="B533" s="10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</row>
    <row r="534" spans="1:38" ht="15.75" customHeight="1">
      <c r="A534" s="10"/>
      <c r="B534" s="10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</row>
    <row r="535" spans="1:38" ht="15.75" customHeight="1">
      <c r="A535" s="10"/>
      <c r="B535" s="10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</row>
    <row r="536" spans="1:38" ht="15.75" customHeight="1">
      <c r="A536" s="10"/>
      <c r="B536" s="10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</row>
    <row r="537" spans="1:38" ht="15.75" customHeight="1">
      <c r="A537" s="10"/>
      <c r="B537" s="10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</row>
    <row r="538" spans="1:38" ht="15.75" customHeight="1">
      <c r="A538" s="10"/>
      <c r="B538" s="10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</row>
    <row r="539" spans="1:38" ht="15.75" customHeight="1">
      <c r="A539" s="10"/>
      <c r="B539" s="10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</row>
    <row r="540" spans="1:38" ht="15.75" customHeight="1">
      <c r="A540" s="10"/>
      <c r="B540" s="10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</row>
    <row r="541" spans="1:38" ht="15.75" customHeight="1">
      <c r="A541" s="10"/>
      <c r="B541" s="10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</row>
    <row r="542" spans="1:38" ht="15.75" customHeight="1">
      <c r="A542" s="10"/>
      <c r="B542" s="10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</row>
    <row r="543" spans="1:38" ht="15.75" customHeight="1">
      <c r="A543" s="10"/>
      <c r="B543" s="10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</row>
    <row r="544" spans="1:38" ht="15.75" customHeight="1">
      <c r="A544" s="10"/>
      <c r="B544" s="10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</row>
    <row r="545" spans="1:38" ht="15.75" customHeight="1">
      <c r="A545" s="10"/>
      <c r="B545" s="10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</row>
    <row r="546" spans="1:38" ht="15.75" customHeight="1">
      <c r="A546" s="10"/>
      <c r="B546" s="10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</row>
    <row r="547" spans="1:38" ht="15.75" customHeight="1">
      <c r="A547" s="10"/>
      <c r="B547" s="10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</row>
    <row r="548" spans="1:38" ht="15.75" customHeight="1">
      <c r="A548" s="10"/>
      <c r="B548" s="10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</row>
    <row r="549" spans="1:38" ht="15.75" customHeight="1">
      <c r="A549" s="10"/>
      <c r="B549" s="10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</row>
    <row r="550" spans="1:38" ht="15.75" customHeight="1">
      <c r="A550" s="10"/>
      <c r="B550" s="10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</row>
    <row r="551" spans="1:38" ht="15.75" customHeight="1">
      <c r="A551" s="10"/>
      <c r="B551" s="10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</row>
    <row r="552" spans="1:38" ht="15.75" customHeight="1">
      <c r="A552" s="10"/>
      <c r="B552" s="10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</row>
    <row r="553" spans="1:38" ht="15.75" customHeight="1">
      <c r="A553" s="10"/>
      <c r="B553" s="10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</row>
    <row r="554" spans="1:38" ht="15.75" customHeight="1">
      <c r="A554" s="10"/>
      <c r="B554" s="10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</row>
    <row r="555" spans="1:38" ht="15.75" customHeight="1">
      <c r="A555" s="10"/>
      <c r="B555" s="10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</row>
    <row r="556" spans="1:38" ht="15.75" customHeight="1">
      <c r="A556" s="10"/>
      <c r="B556" s="10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</row>
    <row r="557" spans="1:38" ht="15.75" customHeight="1">
      <c r="A557" s="10"/>
      <c r="B557" s="10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</row>
    <row r="558" spans="1:38" ht="15.75" customHeight="1">
      <c r="A558" s="10"/>
      <c r="B558" s="10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</row>
    <row r="559" spans="1:38" ht="15.75" customHeight="1">
      <c r="A559" s="10"/>
      <c r="B559" s="10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</row>
    <row r="560" spans="1:38" ht="15.75" customHeight="1">
      <c r="A560" s="10"/>
      <c r="B560" s="10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</row>
    <row r="561" spans="1:38" ht="15.75" customHeight="1">
      <c r="A561" s="10"/>
      <c r="B561" s="10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</row>
    <row r="562" spans="1:38" ht="15.75" customHeight="1">
      <c r="A562" s="10"/>
      <c r="B562" s="10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</row>
    <row r="563" spans="1:38" ht="15.75" customHeight="1">
      <c r="A563" s="10"/>
      <c r="B563" s="10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</row>
    <row r="564" spans="1:38" ht="15.75" customHeight="1">
      <c r="A564" s="10"/>
      <c r="B564" s="10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</row>
    <row r="565" spans="1:38" ht="15.75" customHeight="1">
      <c r="A565" s="10"/>
      <c r="B565" s="10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</row>
    <row r="566" spans="1:38" ht="15.75" customHeight="1">
      <c r="A566" s="10"/>
      <c r="B566" s="10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</row>
    <row r="567" spans="1:38" ht="15.75" customHeight="1">
      <c r="A567" s="10"/>
      <c r="B567" s="10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</row>
    <row r="568" spans="1:38" ht="15.75" customHeight="1">
      <c r="A568" s="10"/>
      <c r="B568" s="10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</row>
    <row r="569" spans="1:38" ht="15.75" customHeight="1">
      <c r="A569" s="10"/>
      <c r="B569" s="10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</row>
    <row r="570" spans="1:38" ht="15.75" customHeight="1">
      <c r="A570" s="10"/>
      <c r="B570" s="10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</row>
    <row r="571" spans="1:38" ht="15.75" customHeight="1">
      <c r="A571" s="10"/>
      <c r="B571" s="10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</row>
    <row r="572" spans="1:38" ht="15.75" customHeight="1">
      <c r="A572" s="10"/>
      <c r="B572" s="10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</row>
    <row r="573" spans="1:38" ht="15.75" customHeight="1">
      <c r="A573" s="10"/>
      <c r="B573" s="10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</row>
    <row r="574" spans="1:38" ht="15.75" customHeight="1">
      <c r="A574" s="10"/>
      <c r="B574" s="10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</row>
    <row r="575" spans="1:38" ht="15.75" customHeight="1">
      <c r="A575" s="10"/>
      <c r="B575" s="10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</row>
    <row r="576" spans="1:38" ht="15.75" customHeight="1">
      <c r="A576" s="10"/>
      <c r="B576" s="10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</row>
    <row r="577" spans="1:38" ht="15.75" customHeight="1">
      <c r="A577" s="10"/>
      <c r="B577" s="10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</row>
    <row r="578" spans="1:38" ht="15.75" customHeight="1">
      <c r="A578" s="10"/>
      <c r="B578" s="10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</row>
    <row r="579" spans="1:38" ht="15.75" customHeight="1">
      <c r="A579" s="10"/>
      <c r="B579" s="10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</row>
    <row r="580" spans="1:38" ht="15.75" customHeight="1">
      <c r="A580" s="10"/>
      <c r="B580" s="10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</row>
    <row r="581" spans="1:38" ht="15.75" customHeight="1">
      <c r="A581" s="10"/>
      <c r="B581" s="10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</row>
    <row r="582" spans="1:38" ht="15.75" customHeight="1">
      <c r="A582" s="10"/>
      <c r="B582" s="10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</row>
    <row r="583" spans="1:38" ht="15.75" customHeight="1">
      <c r="A583" s="10"/>
      <c r="B583" s="10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</row>
    <row r="584" spans="1:38" ht="15.75" customHeight="1">
      <c r="A584" s="10"/>
      <c r="B584" s="10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</row>
    <row r="585" spans="1:38" ht="15.75" customHeight="1">
      <c r="A585" s="10"/>
      <c r="B585" s="10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</row>
    <row r="586" spans="1:38" ht="15.75" customHeight="1">
      <c r="A586" s="10"/>
      <c r="B586" s="10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</row>
    <row r="587" spans="1:38" ht="15.75" customHeight="1">
      <c r="A587" s="10"/>
      <c r="B587" s="10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</row>
    <row r="588" spans="1:38" ht="15.75" customHeight="1">
      <c r="A588" s="10"/>
      <c r="B588" s="10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</row>
    <row r="589" spans="1:38" ht="15.75" customHeight="1">
      <c r="A589" s="10"/>
      <c r="B589" s="10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</row>
    <row r="590" spans="1:38" ht="15.75" customHeight="1">
      <c r="A590" s="10"/>
      <c r="B590" s="10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</row>
    <row r="591" spans="1:38" ht="15.75" customHeight="1">
      <c r="A591" s="10"/>
      <c r="B591" s="10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</row>
    <row r="592" spans="1:38" ht="15.75" customHeight="1">
      <c r="A592" s="10"/>
      <c r="B592" s="10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</row>
    <row r="593" spans="1:38" ht="15.75" customHeight="1">
      <c r="A593" s="10"/>
      <c r="B593" s="10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</row>
    <row r="594" spans="1:38" ht="15.75" customHeight="1">
      <c r="A594" s="10"/>
      <c r="B594" s="10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</row>
    <row r="595" spans="1:38" ht="15.75" customHeight="1">
      <c r="A595" s="10"/>
      <c r="B595" s="10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</row>
    <row r="596" spans="1:38" ht="15.75" customHeight="1">
      <c r="A596" s="10"/>
      <c r="B596" s="10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</row>
    <row r="597" spans="1:38" ht="15.75" customHeight="1">
      <c r="A597" s="10"/>
      <c r="B597" s="10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</row>
    <row r="598" spans="1:38" ht="15.75" customHeight="1">
      <c r="A598" s="10"/>
      <c r="B598" s="10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</row>
    <row r="599" spans="1:38" ht="15.75" customHeight="1">
      <c r="A599" s="10"/>
      <c r="B599" s="10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</row>
    <row r="600" spans="1:38" ht="15.75" customHeight="1">
      <c r="A600" s="10"/>
      <c r="B600" s="10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</row>
    <row r="601" spans="1:38" ht="15.75" customHeight="1">
      <c r="A601" s="10"/>
      <c r="B601" s="10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</row>
    <row r="602" spans="1:38" ht="15.75" customHeight="1">
      <c r="A602" s="10"/>
      <c r="B602" s="10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</row>
    <row r="603" spans="1:38" ht="15.75" customHeight="1">
      <c r="A603" s="10"/>
      <c r="B603" s="10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</row>
    <row r="604" spans="1:38" ht="15.75" customHeight="1">
      <c r="A604" s="10"/>
      <c r="B604" s="10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</row>
    <row r="605" spans="1:38" ht="15.75" customHeight="1">
      <c r="A605" s="10"/>
      <c r="B605" s="10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</row>
    <row r="606" spans="1:38" ht="15.75" customHeight="1">
      <c r="A606" s="10"/>
      <c r="B606" s="10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</row>
    <row r="607" spans="1:38" ht="15.75" customHeight="1">
      <c r="A607" s="10"/>
      <c r="B607" s="10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</row>
    <row r="608" spans="1:38" ht="15.75" customHeight="1">
      <c r="A608" s="10"/>
      <c r="B608" s="10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</row>
    <row r="609" spans="1:38" ht="15.75" customHeight="1">
      <c r="A609" s="10"/>
      <c r="B609" s="10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</row>
    <row r="610" spans="1:38" ht="15.75" customHeight="1">
      <c r="A610" s="10"/>
      <c r="B610" s="10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</row>
    <row r="611" spans="1:38" ht="15.75" customHeight="1">
      <c r="A611" s="10"/>
      <c r="B611" s="10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</row>
    <row r="612" spans="1:38" ht="15.75" customHeight="1">
      <c r="A612" s="10"/>
      <c r="B612" s="10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</row>
    <row r="613" spans="1:38" ht="15.75" customHeight="1">
      <c r="A613" s="10"/>
      <c r="B613" s="10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</row>
    <row r="614" spans="1:38" ht="15.75" customHeight="1">
      <c r="A614" s="10"/>
      <c r="B614" s="10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</row>
    <row r="615" spans="1:38" ht="15.75" customHeight="1">
      <c r="A615" s="10"/>
      <c r="B615" s="10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</row>
    <row r="616" spans="1:38" ht="15.75" customHeight="1">
      <c r="A616" s="10"/>
      <c r="B616" s="10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</row>
    <row r="617" spans="1:38" ht="15.75" customHeight="1">
      <c r="A617" s="10"/>
      <c r="B617" s="10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</row>
    <row r="618" spans="1:38" ht="15.75" customHeight="1">
      <c r="A618" s="10"/>
      <c r="B618" s="10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</row>
    <row r="619" spans="1:38" ht="15.75" customHeight="1">
      <c r="A619" s="10"/>
      <c r="B619" s="10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</row>
    <row r="620" spans="1:38" ht="15.75" customHeight="1">
      <c r="A620" s="10"/>
      <c r="B620" s="10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</row>
    <row r="621" spans="1:38" ht="15.75" customHeight="1">
      <c r="A621" s="10"/>
      <c r="B621" s="10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</row>
    <row r="622" spans="1:38" ht="15.75" customHeight="1">
      <c r="A622" s="10"/>
      <c r="B622" s="10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</row>
    <row r="623" spans="1:38" ht="15.75" customHeight="1">
      <c r="A623" s="10"/>
      <c r="B623" s="10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</row>
    <row r="624" spans="1:38" ht="15.75" customHeight="1">
      <c r="A624" s="10"/>
      <c r="B624" s="10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</row>
    <row r="625" spans="1:38" ht="15.75" customHeight="1">
      <c r="A625" s="10"/>
      <c r="B625" s="10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</row>
    <row r="626" spans="1:38" ht="15.75" customHeight="1">
      <c r="A626" s="10"/>
      <c r="B626" s="10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</row>
    <row r="627" spans="1:38" ht="15.75" customHeight="1">
      <c r="A627" s="10"/>
      <c r="B627" s="10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</row>
    <row r="628" spans="1:38" ht="15.75" customHeight="1">
      <c r="A628" s="10"/>
      <c r="B628" s="10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</row>
    <row r="629" spans="1:38" ht="15.75" customHeight="1">
      <c r="A629" s="10"/>
      <c r="B629" s="10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</row>
    <row r="630" spans="1:38" ht="15.75" customHeight="1">
      <c r="A630" s="10"/>
      <c r="B630" s="10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</row>
    <row r="631" spans="1:38" ht="15.75" customHeight="1">
      <c r="A631" s="10"/>
      <c r="B631" s="10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</row>
    <row r="632" spans="1:38" ht="15.75" customHeight="1">
      <c r="A632" s="10"/>
      <c r="B632" s="10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</row>
    <row r="633" spans="1:38" ht="15.75" customHeight="1">
      <c r="A633" s="10"/>
      <c r="B633" s="10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</row>
    <row r="634" spans="1:38" ht="15.75" customHeight="1">
      <c r="A634" s="10"/>
      <c r="B634" s="10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</row>
    <row r="635" spans="1:38" ht="15.75" customHeight="1">
      <c r="A635" s="10"/>
      <c r="B635" s="10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</row>
    <row r="636" spans="1:38" ht="15.75" customHeight="1">
      <c r="A636" s="10"/>
      <c r="B636" s="10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</row>
    <row r="637" spans="1:38" ht="15.75" customHeight="1">
      <c r="A637" s="10"/>
      <c r="B637" s="10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</row>
    <row r="638" spans="1:38" ht="15.75" customHeight="1">
      <c r="A638" s="10"/>
      <c r="B638" s="10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</row>
    <row r="639" spans="1:38" ht="15.75" customHeight="1">
      <c r="A639" s="10"/>
      <c r="B639" s="10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</row>
    <row r="640" spans="1:38" ht="15.75" customHeight="1">
      <c r="A640" s="10"/>
      <c r="B640" s="10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</row>
    <row r="641" spans="1:38" ht="15.75" customHeight="1">
      <c r="A641" s="10"/>
      <c r="B641" s="10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</row>
    <row r="642" spans="1:38" ht="15.75" customHeight="1">
      <c r="A642" s="10"/>
      <c r="B642" s="10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</row>
    <row r="643" spans="1:38" ht="15.75" customHeight="1">
      <c r="A643" s="10"/>
      <c r="B643" s="10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</row>
    <row r="644" spans="1:38" ht="15.75" customHeight="1">
      <c r="A644" s="10"/>
      <c r="B644" s="10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</row>
    <row r="645" spans="1:38" ht="15.75" customHeight="1">
      <c r="A645" s="10"/>
      <c r="B645" s="10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</row>
    <row r="646" spans="1:38" ht="15.75" customHeight="1">
      <c r="A646" s="10"/>
      <c r="B646" s="10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</row>
    <row r="647" spans="1:38" ht="15.75" customHeight="1">
      <c r="A647" s="10"/>
      <c r="B647" s="10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</row>
    <row r="648" spans="1:38" ht="15.75" customHeight="1">
      <c r="A648" s="10"/>
      <c r="B648" s="10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</row>
    <row r="649" spans="1:38" ht="15.75" customHeight="1">
      <c r="A649" s="10"/>
      <c r="B649" s="10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</row>
    <row r="650" spans="1:38" ht="15.75" customHeight="1">
      <c r="A650" s="10"/>
      <c r="B650" s="10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</row>
    <row r="651" spans="1:38" ht="15.75" customHeight="1">
      <c r="A651" s="10"/>
      <c r="B651" s="10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</row>
    <row r="652" spans="1:38" ht="15.75" customHeight="1">
      <c r="A652" s="10"/>
      <c r="B652" s="10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</row>
    <row r="653" spans="1:38" ht="15.75" customHeight="1">
      <c r="A653" s="10"/>
      <c r="B653" s="10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</row>
    <row r="654" spans="1:38" ht="15.75" customHeight="1">
      <c r="A654" s="10"/>
      <c r="B654" s="10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</row>
    <row r="655" spans="1:38" ht="15.75" customHeight="1">
      <c r="A655" s="10"/>
      <c r="B655" s="10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</row>
    <row r="656" spans="1:38" ht="15.75" customHeight="1">
      <c r="A656" s="10"/>
      <c r="B656" s="10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</row>
    <row r="657" spans="1:38" ht="15.75" customHeight="1">
      <c r="A657" s="10"/>
      <c r="B657" s="10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</row>
    <row r="658" spans="1:38" ht="15.75" customHeight="1">
      <c r="A658" s="10"/>
      <c r="B658" s="10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</row>
    <row r="659" spans="1:38" ht="15.75" customHeight="1">
      <c r="A659" s="10"/>
      <c r="B659" s="10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</row>
    <row r="660" spans="1:38" ht="15.75" customHeight="1">
      <c r="A660" s="10"/>
      <c r="B660" s="10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</row>
    <row r="661" spans="1:38" ht="15.75" customHeight="1">
      <c r="A661" s="10"/>
      <c r="B661" s="10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</row>
    <row r="662" spans="1:38" ht="15.75" customHeight="1">
      <c r="A662" s="10"/>
      <c r="B662" s="10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</row>
    <row r="663" spans="1:38" ht="15.75" customHeight="1">
      <c r="A663" s="10"/>
      <c r="B663" s="10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</row>
    <row r="664" spans="1:38" ht="15.75" customHeight="1">
      <c r="A664" s="10"/>
      <c r="B664" s="10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</row>
    <row r="665" spans="1:38" ht="15.75" customHeight="1">
      <c r="A665" s="10"/>
      <c r="B665" s="10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</row>
    <row r="666" spans="1:38" ht="15.75" customHeight="1">
      <c r="A666" s="10"/>
      <c r="B666" s="10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</row>
    <row r="667" spans="1:38" ht="15.75" customHeight="1">
      <c r="A667" s="10"/>
      <c r="B667" s="10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</row>
    <row r="668" spans="1:38" ht="15.75" customHeight="1">
      <c r="A668" s="10"/>
      <c r="B668" s="10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</row>
    <row r="669" spans="1:38" ht="15.75" customHeight="1">
      <c r="A669" s="10"/>
      <c r="B669" s="10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</row>
    <row r="670" spans="1:38" ht="15.75" customHeight="1">
      <c r="A670" s="10"/>
      <c r="B670" s="10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</row>
    <row r="671" spans="1:38" ht="15.75" customHeight="1">
      <c r="A671" s="10"/>
      <c r="B671" s="10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</row>
    <row r="672" spans="1:38" ht="15.75" customHeight="1">
      <c r="A672" s="10"/>
      <c r="B672" s="10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</row>
    <row r="673" spans="1:38" ht="15.75" customHeight="1">
      <c r="A673" s="10"/>
      <c r="B673" s="10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</row>
    <row r="674" spans="1:38" ht="15.75" customHeight="1">
      <c r="A674" s="10"/>
      <c r="B674" s="10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</row>
    <row r="675" spans="1:38" ht="15.75" customHeight="1">
      <c r="A675" s="10"/>
      <c r="B675" s="10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</row>
    <row r="676" spans="1:38" ht="15.75" customHeight="1">
      <c r="A676" s="10"/>
      <c r="B676" s="10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</row>
    <row r="677" spans="1:38" ht="15.75" customHeight="1">
      <c r="A677" s="10"/>
      <c r="B677" s="10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</row>
    <row r="678" spans="1:38" ht="15.75" customHeight="1">
      <c r="A678" s="10"/>
      <c r="B678" s="10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</row>
    <row r="679" spans="1:38" ht="15.75" customHeight="1">
      <c r="A679" s="10"/>
      <c r="B679" s="10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</row>
    <row r="680" spans="1:38" ht="15.75" customHeight="1">
      <c r="A680" s="10"/>
      <c r="B680" s="10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</row>
    <row r="681" spans="1:38" ht="15.75" customHeight="1">
      <c r="A681" s="10"/>
      <c r="B681" s="10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</row>
    <row r="682" spans="1:38" ht="15.75" customHeight="1">
      <c r="A682" s="10"/>
      <c r="B682" s="10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</row>
    <row r="683" spans="1:38" ht="15.75" customHeight="1">
      <c r="A683" s="10"/>
      <c r="B683" s="10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</row>
    <row r="684" spans="1:38" ht="15.75" customHeight="1">
      <c r="A684" s="10"/>
      <c r="B684" s="10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</row>
    <row r="685" spans="1:38" ht="15.75" customHeight="1">
      <c r="A685" s="10"/>
      <c r="B685" s="10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</row>
    <row r="686" spans="1:38" ht="15.75" customHeight="1">
      <c r="A686" s="10"/>
      <c r="B686" s="10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</row>
    <row r="687" spans="1:38" ht="15.75" customHeight="1">
      <c r="A687" s="10"/>
      <c r="B687" s="10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</row>
    <row r="688" spans="1:38" ht="15.75" customHeight="1">
      <c r="A688" s="10"/>
      <c r="B688" s="10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</row>
    <row r="689" spans="1:38" ht="15.75" customHeight="1">
      <c r="A689" s="10"/>
      <c r="B689" s="10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</row>
    <row r="690" spans="1:38" ht="15.75" customHeight="1">
      <c r="A690" s="10"/>
      <c r="B690" s="10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</row>
    <row r="691" spans="1:38" ht="15.75" customHeight="1">
      <c r="A691" s="10"/>
      <c r="B691" s="10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</row>
    <row r="692" spans="1:38" ht="15.75" customHeight="1">
      <c r="A692" s="10"/>
      <c r="B692" s="10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</row>
    <row r="693" spans="1:38" ht="15.75" customHeight="1">
      <c r="A693" s="10"/>
      <c r="B693" s="10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</row>
    <row r="694" spans="1:38" ht="15.75" customHeight="1">
      <c r="A694" s="10"/>
      <c r="B694" s="10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</row>
    <row r="695" spans="1:38" ht="15.75" customHeight="1">
      <c r="A695" s="10"/>
      <c r="B695" s="10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</row>
    <row r="696" spans="1:38" ht="15.75" customHeight="1">
      <c r="A696" s="10"/>
      <c r="B696" s="10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</row>
    <row r="697" spans="1:38" ht="15.75" customHeight="1">
      <c r="A697" s="10"/>
      <c r="B697" s="10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</row>
    <row r="698" spans="1:38" ht="15.75" customHeight="1">
      <c r="A698" s="10"/>
      <c r="B698" s="10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</row>
    <row r="699" spans="1:38" ht="15.75" customHeight="1">
      <c r="A699" s="10"/>
      <c r="B699" s="10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</row>
    <row r="700" spans="1:38" ht="15.75" customHeight="1">
      <c r="A700" s="10"/>
      <c r="B700" s="10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</row>
    <row r="701" spans="1:38" ht="15.75" customHeight="1">
      <c r="A701" s="10"/>
      <c r="B701" s="10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</row>
    <row r="702" spans="1:38" ht="15.75" customHeight="1">
      <c r="A702" s="10"/>
      <c r="B702" s="10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</row>
    <row r="703" spans="1:38" ht="15.75" customHeight="1">
      <c r="A703" s="10"/>
      <c r="B703" s="10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</row>
    <row r="704" spans="1:38" ht="15.75" customHeight="1">
      <c r="A704" s="10"/>
      <c r="B704" s="10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</row>
    <row r="705" spans="1:38" ht="15.75" customHeight="1">
      <c r="A705" s="10"/>
      <c r="B705" s="10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</row>
    <row r="706" spans="1:38" ht="15.75" customHeight="1">
      <c r="A706" s="10"/>
      <c r="B706" s="10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</row>
    <row r="707" spans="1:38" ht="15.75" customHeight="1">
      <c r="A707" s="10"/>
      <c r="B707" s="10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</row>
    <row r="708" spans="1:38" ht="15.75" customHeight="1">
      <c r="A708" s="10"/>
      <c r="B708" s="10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</row>
    <row r="709" spans="1:38" ht="15.75" customHeight="1">
      <c r="A709" s="10"/>
      <c r="B709" s="10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</row>
    <row r="710" spans="1:38" ht="15.75" customHeight="1">
      <c r="A710" s="10"/>
      <c r="B710" s="10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</row>
    <row r="711" spans="1:38" ht="15.75" customHeight="1">
      <c r="A711" s="10"/>
      <c r="B711" s="10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</row>
    <row r="712" spans="1:38" ht="15.75" customHeight="1">
      <c r="A712" s="10"/>
      <c r="B712" s="10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</row>
    <row r="713" spans="1:38" ht="15.75" customHeight="1">
      <c r="A713" s="10"/>
      <c r="B713" s="10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</row>
    <row r="714" spans="1:38" ht="15.75" customHeight="1">
      <c r="A714" s="10"/>
      <c r="B714" s="10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</row>
    <row r="715" spans="1:38" ht="15.75" customHeight="1">
      <c r="A715" s="10"/>
      <c r="B715" s="10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</row>
    <row r="716" spans="1:38" ht="15.75" customHeight="1">
      <c r="A716" s="10"/>
      <c r="B716" s="10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</row>
    <row r="717" spans="1:38" ht="15.75" customHeight="1">
      <c r="A717" s="10"/>
      <c r="B717" s="10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</row>
    <row r="718" spans="1:38" ht="15.75" customHeight="1">
      <c r="A718" s="10"/>
      <c r="B718" s="10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</row>
    <row r="719" spans="1:38" ht="15.75" customHeight="1">
      <c r="A719" s="10"/>
      <c r="B719" s="10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</row>
    <row r="720" spans="1:38" ht="15.75" customHeight="1">
      <c r="A720" s="10"/>
      <c r="B720" s="10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</row>
    <row r="721" spans="1:38" ht="15.75" customHeight="1">
      <c r="A721" s="10"/>
      <c r="B721" s="10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</row>
    <row r="722" spans="1:38" ht="15.75" customHeight="1">
      <c r="A722" s="10"/>
      <c r="B722" s="10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</row>
    <row r="723" spans="1:38" ht="15.75" customHeight="1">
      <c r="A723" s="10"/>
      <c r="B723" s="10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</row>
    <row r="724" spans="1:38" ht="15.75" customHeight="1">
      <c r="A724" s="10"/>
      <c r="B724" s="10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</row>
    <row r="725" spans="1:38" ht="15.75" customHeight="1">
      <c r="A725" s="10"/>
      <c r="B725" s="10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</row>
    <row r="726" spans="1:38" ht="15.75" customHeight="1">
      <c r="A726" s="10"/>
      <c r="B726" s="10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</row>
    <row r="727" spans="1:38" ht="15.75" customHeight="1">
      <c r="A727" s="10"/>
      <c r="B727" s="10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</row>
    <row r="728" spans="1:38" ht="15.75" customHeight="1">
      <c r="A728" s="10"/>
      <c r="B728" s="10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</row>
    <row r="729" spans="1:38" ht="15.75" customHeight="1">
      <c r="A729" s="10"/>
      <c r="B729" s="10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</row>
    <row r="730" spans="1:38" ht="15.75" customHeight="1">
      <c r="A730" s="10"/>
      <c r="B730" s="10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</row>
    <row r="731" spans="1:38" ht="15.75" customHeight="1">
      <c r="A731" s="10"/>
      <c r="B731" s="10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</row>
    <row r="732" spans="1:38" ht="15.75" customHeight="1">
      <c r="A732" s="10"/>
      <c r="B732" s="10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</row>
    <row r="733" spans="1:38" ht="15.75" customHeight="1">
      <c r="A733" s="10"/>
      <c r="B733" s="10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</row>
    <row r="734" spans="1:38" ht="15.75" customHeight="1">
      <c r="A734" s="10"/>
      <c r="B734" s="10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</row>
    <row r="735" spans="1:38" ht="15.75" customHeight="1">
      <c r="A735" s="10"/>
      <c r="B735" s="10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</row>
    <row r="736" spans="1:38" ht="15.75" customHeight="1">
      <c r="A736" s="10"/>
      <c r="B736" s="10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</row>
    <row r="737" spans="1:38" ht="15.75" customHeight="1">
      <c r="A737" s="10"/>
      <c r="B737" s="10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</row>
    <row r="738" spans="1:38" ht="15.75" customHeight="1">
      <c r="A738" s="10"/>
      <c r="B738" s="10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</row>
    <row r="739" spans="1:38" ht="15.75" customHeight="1">
      <c r="A739" s="10"/>
      <c r="B739" s="10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</row>
    <row r="740" spans="1:38" ht="15.75" customHeight="1">
      <c r="A740" s="10"/>
      <c r="B740" s="10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</row>
    <row r="741" spans="1:38" ht="15.75" customHeight="1">
      <c r="A741" s="10"/>
      <c r="B741" s="10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</row>
    <row r="742" spans="1:38" ht="15.75" customHeight="1">
      <c r="A742" s="10"/>
      <c r="B742" s="10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</row>
    <row r="743" spans="1:38" ht="15.75" customHeight="1">
      <c r="A743" s="10"/>
      <c r="B743" s="10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</row>
    <row r="744" spans="1:38" ht="15.75" customHeight="1">
      <c r="A744" s="10"/>
      <c r="B744" s="10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</row>
    <row r="745" spans="1:38" ht="15.75" customHeight="1">
      <c r="A745" s="10"/>
      <c r="B745" s="10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</row>
    <row r="746" spans="1:38" ht="15.75" customHeight="1">
      <c r="A746" s="10"/>
      <c r="B746" s="10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</row>
    <row r="747" spans="1:38" ht="15.75" customHeight="1">
      <c r="A747" s="10"/>
      <c r="B747" s="10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</row>
    <row r="748" spans="1:38" ht="15.75" customHeight="1">
      <c r="A748" s="10"/>
      <c r="B748" s="10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</row>
    <row r="749" spans="1:38" ht="15.75" customHeight="1">
      <c r="A749" s="10"/>
      <c r="B749" s="10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</row>
    <row r="750" spans="1:38" ht="15.75" customHeight="1">
      <c r="A750" s="10"/>
      <c r="B750" s="10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</row>
    <row r="751" spans="1:38" ht="15.75" customHeight="1">
      <c r="A751" s="10"/>
      <c r="B751" s="10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</row>
    <row r="752" spans="1:38" ht="15.75" customHeight="1">
      <c r="A752" s="10"/>
      <c r="B752" s="10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</row>
    <row r="753" spans="1:38" ht="15.75" customHeight="1">
      <c r="A753" s="10"/>
      <c r="B753" s="10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</row>
    <row r="754" spans="1:38" ht="15.75" customHeight="1">
      <c r="A754" s="10"/>
      <c r="B754" s="10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</row>
    <row r="755" spans="1:38" ht="15.75" customHeight="1">
      <c r="A755" s="10"/>
      <c r="B755" s="10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</row>
    <row r="756" spans="1:38" ht="15.75" customHeight="1">
      <c r="A756" s="10"/>
      <c r="B756" s="10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</row>
    <row r="757" spans="1:38" ht="15.75" customHeight="1">
      <c r="A757" s="10"/>
      <c r="B757" s="10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</row>
    <row r="758" spans="1:38" ht="15.75" customHeight="1">
      <c r="A758" s="10"/>
      <c r="B758" s="10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</row>
    <row r="759" spans="1:38" ht="15.75" customHeight="1">
      <c r="A759" s="10"/>
      <c r="B759" s="10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</row>
    <row r="760" spans="1:38" ht="15.75" customHeight="1">
      <c r="A760" s="10"/>
      <c r="B760" s="10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</row>
    <row r="761" spans="1:38" ht="15.75" customHeight="1">
      <c r="A761" s="10"/>
      <c r="B761" s="10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</row>
    <row r="762" spans="1:38" ht="15.75" customHeight="1">
      <c r="A762" s="10"/>
      <c r="B762" s="10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</row>
    <row r="763" spans="1:38" ht="15.75" customHeight="1">
      <c r="A763" s="10"/>
      <c r="B763" s="10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</row>
    <row r="764" spans="1:38" ht="15.75" customHeight="1">
      <c r="A764" s="10"/>
      <c r="B764" s="10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</row>
    <row r="765" spans="1:38" ht="15.75" customHeight="1">
      <c r="A765" s="10"/>
      <c r="B765" s="10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</row>
    <row r="766" spans="1:38" ht="15.75" customHeight="1">
      <c r="A766" s="10"/>
      <c r="B766" s="10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</row>
    <row r="767" spans="1:38" ht="15.75" customHeight="1">
      <c r="A767" s="10"/>
      <c r="B767" s="10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</row>
    <row r="768" spans="1:38" ht="15.75" customHeight="1">
      <c r="A768" s="10"/>
      <c r="B768" s="10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</row>
    <row r="769" spans="1:38" ht="15.75" customHeight="1">
      <c r="A769" s="10"/>
      <c r="B769" s="10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</row>
    <row r="770" spans="1:38" ht="15.75" customHeight="1">
      <c r="A770" s="10"/>
      <c r="B770" s="10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</row>
    <row r="771" spans="1:38" ht="15.75" customHeight="1">
      <c r="A771" s="10"/>
      <c r="B771" s="10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</row>
    <row r="772" spans="1:38" ht="15.75" customHeight="1">
      <c r="A772" s="10"/>
      <c r="B772" s="10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</row>
    <row r="773" spans="1:38" ht="15.75" customHeight="1">
      <c r="A773" s="10"/>
      <c r="B773" s="10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</row>
    <row r="774" spans="1:38" ht="15.75" customHeight="1">
      <c r="A774" s="10"/>
      <c r="B774" s="10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</row>
    <row r="775" spans="1:38" ht="15.75" customHeight="1">
      <c r="A775" s="10"/>
      <c r="B775" s="10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</row>
    <row r="776" spans="1:38" ht="15.75" customHeight="1">
      <c r="A776" s="10"/>
      <c r="B776" s="10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</row>
    <row r="777" spans="1:38" ht="15.75" customHeight="1">
      <c r="A777" s="10"/>
      <c r="B777" s="10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</row>
    <row r="778" spans="1:38" ht="15.75" customHeight="1">
      <c r="A778" s="10"/>
      <c r="B778" s="10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</row>
    <row r="779" spans="1:38" ht="15.75" customHeight="1">
      <c r="A779" s="10"/>
      <c r="B779" s="10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</row>
    <row r="780" spans="1:38" ht="15.75" customHeight="1">
      <c r="A780" s="10"/>
      <c r="B780" s="10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</row>
    <row r="781" spans="1:38" ht="15.75" customHeight="1">
      <c r="A781" s="10"/>
      <c r="B781" s="10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</row>
    <row r="782" spans="1:38" ht="15.75" customHeight="1">
      <c r="A782" s="10"/>
      <c r="B782" s="10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</row>
    <row r="783" spans="1:38" ht="15.75" customHeight="1">
      <c r="A783" s="10"/>
      <c r="B783" s="10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</row>
    <row r="784" spans="1:38" ht="15.75" customHeight="1">
      <c r="A784" s="10"/>
      <c r="B784" s="10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</row>
    <row r="785" spans="1:38" ht="15.75" customHeight="1">
      <c r="A785" s="10"/>
      <c r="B785" s="10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</row>
    <row r="786" spans="1:38" ht="15.75" customHeight="1">
      <c r="A786" s="10"/>
      <c r="B786" s="10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</row>
    <row r="787" spans="1:38" ht="15.75" customHeight="1">
      <c r="A787" s="10"/>
      <c r="B787" s="10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</row>
    <row r="788" spans="1:38" ht="15.75" customHeight="1">
      <c r="A788" s="10"/>
      <c r="B788" s="10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</row>
    <row r="789" spans="1:38" ht="15.75" customHeight="1">
      <c r="A789" s="10"/>
      <c r="B789" s="10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</row>
    <row r="790" spans="1:38" ht="15.75" customHeight="1">
      <c r="A790" s="10"/>
      <c r="B790" s="10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</row>
    <row r="791" spans="1:38" ht="15.75" customHeight="1">
      <c r="A791" s="10"/>
      <c r="B791" s="10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</row>
    <row r="792" spans="1:38" ht="15.75" customHeight="1">
      <c r="A792" s="10"/>
      <c r="B792" s="10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</row>
    <row r="793" spans="1:38" ht="15.75" customHeight="1">
      <c r="A793" s="10"/>
      <c r="B793" s="10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</row>
    <row r="794" spans="1:38" ht="15.75" customHeight="1">
      <c r="A794" s="10"/>
      <c r="B794" s="10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</row>
    <row r="795" spans="1:38" ht="15.75" customHeight="1">
      <c r="A795" s="10"/>
      <c r="B795" s="10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</row>
    <row r="796" spans="1:38" ht="15.75" customHeight="1">
      <c r="A796" s="10"/>
      <c r="B796" s="10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</row>
    <row r="797" spans="1:38" ht="15.75" customHeight="1">
      <c r="A797" s="10"/>
      <c r="B797" s="10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</row>
    <row r="798" spans="1:38" ht="15.75" customHeight="1">
      <c r="A798" s="10"/>
      <c r="B798" s="10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</row>
    <row r="799" spans="1:38" ht="15.75" customHeight="1">
      <c r="A799" s="10"/>
      <c r="B799" s="10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</row>
    <row r="800" spans="1:38" ht="15.75" customHeight="1">
      <c r="A800" s="10"/>
      <c r="B800" s="10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</row>
    <row r="801" spans="1:38" ht="15.75" customHeight="1">
      <c r="A801" s="10"/>
      <c r="B801" s="10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</row>
    <row r="802" spans="1:38" ht="15.75" customHeight="1">
      <c r="A802" s="10"/>
      <c r="B802" s="10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</row>
    <row r="803" spans="1:38" ht="15.75" customHeight="1">
      <c r="A803" s="10"/>
      <c r="B803" s="10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</row>
    <row r="804" spans="1:38" ht="15.75" customHeight="1">
      <c r="A804" s="10"/>
      <c r="B804" s="10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</row>
    <row r="805" spans="1:38" ht="15.75" customHeight="1">
      <c r="A805" s="10"/>
      <c r="B805" s="10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</row>
    <row r="806" spans="1:38" ht="15.75" customHeight="1">
      <c r="A806" s="10"/>
      <c r="B806" s="10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</row>
    <row r="807" spans="1:38" ht="15.75" customHeight="1">
      <c r="A807" s="10"/>
      <c r="B807" s="10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</row>
    <row r="808" spans="1:38" ht="15.75" customHeight="1">
      <c r="A808" s="10"/>
      <c r="B808" s="10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</row>
    <row r="809" spans="1:38" ht="15.75" customHeight="1">
      <c r="A809" s="10"/>
      <c r="B809" s="10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</row>
    <row r="810" spans="1:38" ht="15.75" customHeight="1">
      <c r="A810" s="10"/>
      <c r="B810" s="10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</row>
    <row r="811" spans="1:38" ht="15.75" customHeight="1">
      <c r="A811" s="10"/>
      <c r="B811" s="10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</row>
    <row r="812" spans="1:38" ht="15.75" customHeight="1">
      <c r="A812" s="10"/>
      <c r="B812" s="10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</row>
    <row r="813" spans="1:38" ht="15.75" customHeight="1">
      <c r="A813" s="10"/>
      <c r="B813" s="10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</row>
    <row r="814" spans="1:38" ht="15.75" customHeight="1">
      <c r="A814" s="10"/>
      <c r="B814" s="10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</row>
    <row r="815" spans="1:38" ht="15.75" customHeight="1">
      <c r="A815" s="10"/>
      <c r="B815" s="10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</row>
    <row r="816" spans="1:38" ht="15.75" customHeight="1">
      <c r="A816" s="10"/>
      <c r="B816" s="10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</row>
    <row r="817" spans="1:38" ht="15.75" customHeight="1">
      <c r="A817" s="10"/>
      <c r="B817" s="10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</row>
    <row r="818" spans="1:38" ht="15.75" customHeight="1">
      <c r="A818" s="10"/>
      <c r="B818" s="10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</row>
    <row r="819" spans="1:38" ht="15.75" customHeight="1">
      <c r="A819" s="10"/>
      <c r="B819" s="10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</row>
    <row r="820" spans="1:38" ht="15.75" customHeight="1">
      <c r="A820" s="10"/>
      <c r="B820" s="10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</row>
    <row r="821" spans="1:38" ht="15.75" customHeight="1">
      <c r="A821" s="10"/>
      <c r="B821" s="10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</row>
    <row r="822" spans="1:38" ht="15.75" customHeight="1">
      <c r="A822" s="10"/>
      <c r="B822" s="10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</row>
    <row r="823" spans="1:38" ht="15.75" customHeight="1">
      <c r="A823" s="10"/>
      <c r="B823" s="10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</row>
    <row r="824" spans="1:38" ht="15.75" customHeight="1">
      <c r="A824" s="10"/>
      <c r="B824" s="10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</row>
    <row r="825" spans="1:38" ht="15.75" customHeight="1">
      <c r="A825" s="10"/>
      <c r="B825" s="10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</row>
    <row r="826" spans="1:38" ht="15.75" customHeight="1">
      <c r="A826" s="10"/>
      <c r="B826" s="10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</row>
    <row r="827" spans="1:38" ht="15.75" customHeight="1">
      <c r="A827" s="10"/>
      <c r="B827" s="10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</row>
    <row r="828" spans="1:38" ht="15.75" customHeight="1">
      <c r="A828" s="10"/>
      <c r="B828" s="10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</row>
    <row r="829" spans="1:38" ht="15.75" customHeight="1">
      <c r="A829" s="10"/>
      <c r="B829" s="10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</row>
    <row r="830" spans="1:38" ht="15.75" customHeight="1">
      <c r="A830" s="10"/>
      <c r="B830" s="10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</row>
    <row r="831" spans="1:38" ht="15.75" customHeight="1">
      <c r="A831" s="10"/>
      <c r="B831" s="10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</row>
    <row r="832" spans="1:38" ht="15.75" customHeight="1">
      <c r="A832" s="10"/>
      <c r="B832" s="10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</row>
    <row r="833" spans="1:38" ht="15.75" customHeight="1">
      <c r="A833" s="10"/>
      <c r="B833" s="10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</row>
    <row r="834" spans="1:38" ht="15.75" customHeight="1">
      <c r="A834" s="10"/>
      <c r="B834" s="10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</row>
    <row r="835" spans="1:38" ht="15.75" customHeight="1">
      <c r="A835" s="10"/>
      <c r="B835" s="10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</row>
    <row r="836" spans="1:38" ht="15.75" customHeight="1">
      <c r="A836" s="10"/>
      <c r="B836" s="10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</row>
    <row r="837" spans="1:38" ht="15.75" customHeight="1">
      <c r="A837" s="10"/>
      <c r="B837" s="10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</row>
    <row r="838" spans="1:38" ht="15.75" customHeight="1">
      <c r="A838" s="10"/>
      <c r="B838" s="10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</row>
    <row r="839" spans="1:38" ht="15.75" customHeight="1">
      <c r="A839" s="10"/>
      <c r="B839" s="10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</row>
    <row r="840" spans="1:38" ht="15.75" customHeight="1">
      <c r="A840" s="10"/>
      <c r="B840" s="10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</row>
    <row r="841" spans="1:38" ht="15.75" customHeight="1">
      <c r="A841" s="10"/>
      <c r="B841" s="10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</row>
    <row r="842" spans="1:38" ht="15.75" customHeight="1">
      <c r="A842" s="10"/>
      <c r="B842" s="10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</row>
    <row r="843" spans="1:38" ht="15.75" customHeight="1">
      <c r="A843" s="10"/>
      <c r="B843" s="10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</row>
    <row r="844" spans="1:38" ht="15.75" customHeight="1">
      <c r="A844" s="10"/>
      <c r="B844" s="10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</row>
    <row r="845" spans="1:38" ht="15.75" customHeight="1">
      <c r="A845" s="10"/>
      <c r="B845" s="10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</row>
    <row r="846" spans="1:38" ht="15.75" customHeight="1">
      <c r="A846" s="10"/>
      <c r="B846" s="10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</row>
    <row r="847" spans="1:38" ht="15.75" customHeight="1">
      <c r="A847" s="10"/>
      <c r="B847" s="10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</row>
    <row r="848" spans="1:38" ht="15.75" customHeight="1">
      <c r="A848" s="10"/>
      <c r="B848" s="10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</row>
    <row r="849" spans="1:38" ht="15.75" customHeight="1">
      <c r="A849" s="10"/>
      <c r="B849" s="10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</row>
    <row r="850" spans="1:38" ht="15.75" customHeight="1">
      <c r="A850" s="10"/>
      <c r="B850" s="10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</row>
    <row r="851" spans="1:38" ht="15.75" customHeight="1">
      <c r="A851" s="10"/>
      <c r="B851" s="10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</row>
    <row r="852" spans="1:38" ht="15.75" customHeight="1">
      <c r="A852" s="10"/>
      <c r="B852" s="10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</row>
    <row r="853" spans="1:38" ht="15.75" customHeight="1">
      <c r="A853" s="10"/>
      <c r="B853" s="10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</row>
    <row r="854" spans="1:38" ht="15.75" customHeight="1">
      <c r="A854" s="10"/>
      <c r="B854" s="10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</row>
    <row r="855" spans="1:38" ht="15.75" customHeight="1">
      <c r="A855" s="10"/>
      <c r="B855" s="10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</row>
    <row r="856" spans="1:38" ht="15.75" customHeight="1">
      <c r="A856" s="10"/>
      <c r="B856" s="10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</row>
    <row r="857" spans="1:38" ht="15.75" customHeight="1">
      <c r="A857" s="10"/>
      <c r="B857" s="10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</row>
    <row r="858" spans="1:38" ht="15.75" customHeight="1">
      <c r="A858" s="10"/>
      <c r="B858" s="10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</row>
    <row r="859" spans="1:38" ht="15.75" customHeight="1">
      <c r="A859" s="10"/>
      <c r="B859" s="10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</row>
    <row r="860" spans="1:38" ht="15.75" customHeight="1">
      <c r="A860" s="10"/>
      <c r="B860" s="10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</row>
    <row r="861" spans="1:38" ht="15.75" customHeight="1">
      <c r="A861" s="10"/>
      <c r="B861" s="10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</row>
    <row r="862" spans="1:38" ht="15.75" customHeight="1">
      <c r="A862" s="10"/>
      <c r="B862" s="10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</row>
    <row r="863" spans="1:38" ht="15.75" customHeight="1">
      <c r="A863" s="10"/>
      <c r="B863" s="10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</row>
    <row r="864" spans="1:38" ht="15.75" customHeight="1">
      <c r="A864" s="10"/>
      <c r="B864" s="10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</row>
    <row r="865" spans="1:38" ht="15.75" customHeight="1">
      <c r="A865" s="10"/>
      <c r="B865" s="10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</row>
    <row r="866" spans="1:38" ht="15.75" customHeight="1">
      <c r="A866" s="10"/>
      <c r="B866" s="10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</row>
    <row r="867" spans="1:38" ht="15.75" customHeight="1">
      <c r="A867" s="10"/>
      <c r="B867" s="10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</row>
    <row r="868" spans="1:38" ht="15.75" customHeight="1">
      <c r="A868" s="10"/>
      <c r="B868" s="10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</row>
    <row r="869" spans="1:38" ht="15.75" customHeight="1">
      <c r="A869" s="10"/>
      <c r="B869" s="10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</row>
    <row r="870" spans="1:38" ht="15.75" customHeight="1">
      <c r="A870" s="10"/>
      <c r="B870" s="10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</row>
    <row r="871" spans="1:38" ht="15.75" customHeight="1">
      <c r="A871" s="10"/>
      <c r="B871" s="10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</row>
    <row r="872" spans="1:38" ht="15.75" customHeight="1">
      <c r="A872" s="10"/>
      <c r="B872" s="10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</row>
    <row r="873" spans="1:38" ht="15.75" customHeight="1">
      <c r="A873" s="10"/>
      <c r="B873" s="10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</row>
    <row r="874" spans="1:38" ht="15.75" customHeight="1">
      <c r="A874" s="10"/>
      <c r="B874" s="10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</row>
    <row r="875" spans="1:38" ht="15.75" customHeight="1">
      <c r="A875" s="10"/>
      <c r="B875" s="10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</row>
    <row r="876" spans="1:38" ht="15.75" customHeight="1">
      <c r="A876" s="10"/>
      <c r="B876" s="10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</row>
    <row r="877" spans="1:38" ht="15.75" customHeight="1">
      <c r="A877" s="10"/>
      <c r="B877" s="10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</row>
    <row r="878" spans="1:38" ht="15.75" customHeight="1">
      <c r="A878" s="10"/>
      <c r="B878" s="10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</row>
    <row r="879" spans="1:38" ht="15.75" customHeight="1">
      <c r="A879" s="10"/>
      <c r="B879" s="10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</row>
    <row r="880" spans="1:38" ht="15.75" customHeight="1">
      <c r="A880" s="10"/>
      <c r="B880" s="10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</row>
    <row r="881" spans="1:38" ht="15.75" customHeight="1">
      <c r="A881" s="10"/>
      <c r="B881" s="10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</row>
    <row r="882" spans="1:38" ht="15.75" customHeight="1">
      <c r="A882" s="10"/>
      <c r="B882" s="10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</row>
    <row r="883" spans="1:38" ht="15.75" customHeight="1">
      <c r="A883" s="10"/>
      <c r="B883" s="10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</row>
    <row r="884" spans="1:38" ht="15.75" customHeight="1">
      <c r="A884" s="10"/>
      <c r="B884" s="10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</row>
    <row r="885" spans="1:38" ht="15.75" customHeight="1">
      <c r="A885" s="10"/>
      <c r="B885" s="10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</row>
    <row r="886" spans="1:38" ht="15.75" customHeight="1">
      <c r="A886" s="10"/>
      <c r="B886" s="10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</row>
    <row r="887" spans="1:38" ht="15.75" customHeight="1">
      <c r="A887" s="10"/>
      <c r="B887" s="10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</row>
    <row r="888" spans="1:38" ht="15.75" customHeight="1">
      <c r="A888" s="10"/>
      <c r="B888" s="10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</row>
    <row r="889" spans="1:38" ht="15.75" customHeight="1">
      <c r="A889" s="10"/>
      <c r="B889" s="10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</row>
    <row r="890" spans="1:38" ht="15.75" customHeight="1">
      <c r="A890" s="10"/>
      <c r="B890" s="10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</row>
    <row r="891" spans="1:38" ht="15.75" customHeight="1">
      <c r="A891" s="10"/>
      <c r="B891" s="10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</row>
    <row r="892" spans="1:38" ht="15.75" customHeight="1">
      <c r="A892" s="10"/>
      <c r="B892" s="10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</row>
    <row r="893" spans="1:38" ht="15.75" customHeight="1">
      <c r="A893" s="10"/>
      <c r="B893" s="10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</row>
    <row r="894" spans="1:38" ht="15.75" customHeight="1">
      <c r="A894" s="10"/>
      <c r="B894" s="10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</row>
    <row r="895" spans="1:38" ht="15.75" customHeight="1">
      <c r="A895" s="10"/>
      <c r="B895" s="10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</row>
    <row r="896" spans="1:38" ht="15.75" customHeight="1">
      <c r="A896" s="10"/>
      <c r="B896" s="10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</row>
    <row r="897" spans="1:38" ht="15.75" customHeight="1">
      <c r="A897" s="10"/>
      <c r="B897" s="10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</row>
    <row r="898" spans="1:38" ht="15.75" customHeight="1">
      <c r="A898" s="10"/>
      <c r="B898" s="10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</row>
    <row r="899" spans="1:38" ht="15.75" customHeight="1">
      <c r="A899" s="10"/>
      <c r="B899" s="10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</row>
    <row r="900" spans="1:38" ht="15.75" customHeight="1">
      <c r="A900" s="10"/>
      <c r="B900" s="10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</row>
    <row r="901" spans="1:38" ht="15.75" customHeight="1">
      <c r="A901" s="10"/>
      <c r="B901" s="10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</row>
    <row r="902" spans="1:38" ht="15.75" customHeight="1">
      <c r="A902" s="10"/>
      <c r="B902" s="10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</row>
    <row r="903" spans="1:38" ht="15.75" customHeight="1">
      <c r="A903" s="10"/>
      <c r="B903" s="10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</row>
    <row r="904" spans="1:38" ht="15.75" customHeight="1">
      <c r="A904" s="10"/>
      <c r="B904" s="10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</row>
    <row r="905" spans="1:38" ht="15.75" customHeight="1">
      <c r="A905" s="10"/>
      <c r="B905" s="10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</row>
    <row r="906" spans="1:38" ht="15.75" customHeight="1">
      <c r="A906" s="10"/>
      <c r="B906" s="10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</row>
    <row r="907" spans="1:38" ht="15.75" customHeight="1">
      <c r="A907" s="10"/>
      <c r="B907" s="10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</row>
    <row r="908" spans="1:38" ht="15.75" customHeight="1">
      <c r="A908" s="10"/>
      <c r="B908" s="10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</row>
    <row r="909" spans="1:38" ht="15.75" customHeight="1">
      <c r="A909" s="10"/>
      <c r="B909" s="10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</row>
    <row r="910" spans="1:38" ht="15.75" customHeight="1">
      <c r="A910" s="10"/>
      <c r="B910" s="10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</row>
    <row r="911" spans="1:38" ht="15.75" customHeight="1">
      <c r="A911" s="10"/>
      <c r="B911" s="10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</row>
    <row r="912" spans="1:38" ht="15.75" customHeight="1">
      <c r="A912" s="10"/>
      <c r="B912" s="10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</row>
    <row r="913" spans="1:38" ht="15.75" customHeight="1">
      <c r="A913" s="10"/>
      <c r="B913" s="10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</row>
    <row r="914" spans="1:38" ht="15.75" customHeight="1">
      <c r="A914" s="10"/>
      <c r="B914" s="10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</row>
    <row r="915" spans="1:38" ht="15.75" customHeight="1">
      <c r="A915" s="10"/>
      <c r="B915" s="10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</row>
    <row r="916" spans="1:38" ht="15.75" customHeight="1">
      <c r="A916" s="10"/>
      <c r="B916" s="10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</row>
    <row r="917" spans="1:38" ht="15.75" customHeight="1">
      <c r="A917" s="10"/>
      <c r="B917" s="10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</row>
    <row r="918" spans="1:38" ht="15.75" customHeight="1">
      <c r="A918" s="10"/>
      <c r="B918" s="10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</row>
    <row r="919" spans="1:38" ht="15.75" customHeight="1">
      <c r="A919" s="10"/>
      <c r="B919" s="10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</row>
    <row r="920" spans="1:38" ht="15.75" customHeight="1">
      <c r="A920" s="10"/>
      <c r="B920" s="10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</row>
    <row r="921" spans="1:38" ht="15.75" customHeight="1">
      <c r="A921" s="10"/>
      <c r="B921" s="10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</row>
    <row r="922" spans="1:38" ht="15.75" customHeight="1">
      <c r="A922" s="10"/>
      <c r="B922" s="10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</row>
    <row r="923" spans="1:38" ht="15.75" customHeight="1">
      <c r="A923" s="10"/>
      <c r="B923" s="10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</row>
    <row r="924" spans="1:38" ht="15.75" customHeight="1">
      <c r="A924" s="10"/>
      <c r="B924" s="10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</row>
    <row r="925" spans="1:38" ht="15.75" customHeight="1">
      <c r="A925" s="10"/>
      <c r="B925" s="10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</row>
    <row r="926" spans="1:38" ht="15.75" customHeight="1">
      <c r="A926" s="10"/>
      <c r="B926" s="10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</row>
    <row r="927" spans="1:38" ht="15.75" customHeight="1">
      <c r="A927" s="10"/>
      <c r="B927" s="10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</row>
    <row r="928" spans="1:38" ht="15.75" customHeight="1">
      <c r="A928" s="10"/>
      <c r="B928" s="10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</row>
    <row r="929" spans="1:38" ht="15.75" customHeight="1">
      <c r="A929" s="10"/>
      <c r="B929" s="10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</row>
    <row r="930" spans="1:38" ht="15.75" customHeight="1">
      <c r="A930" s="10"/>
      <c r="B930" s="10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</row>
    <row r="931" spans="1:38" ht="15.75" customHeight="1">
      <c r="A931" s="10"/>
      <c r="B931" s="10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</row>
    <row r="932" spans="1:38" ht="15.75" customHeight="1">
      <c r="A932" s="10"/>
      <c r="B932" s="10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</row>
    <row r="933" spans="1:38" ht="15.75" customHeight="1">
      <c r="A933" s="10"/>
      <c r="B933" s="10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</row>
    <row r="934" spans="1:38" ht="15.75" customHeight="1">
      <c r="A934" s="10"/>
      <c r="B934" s="10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</row>
    <row r="935" spans="1:38" ht="15.75" customHeight="1">
      <c r="A935" s="10"/>
      <c r="B935" s="10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</row>
    <row r="936" spans="1:38" ht="15.75" customHeight="1">
      <c r="A936" s="10"/>
      <c r="B936" s="10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</row>
    <row r="937" spans="1:38" ht="15.75" customHeight="1">
      <c r="A937" s="10"/>
      <c r="B937" s="10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</row>
    <row r="938" spans="1:38" ht="15.75" customHeight="1">
      <c r="A938" s="10"/>
      <c r="B938" s="10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</row>
    <row r="939" spans="1:38" ht="15.75" customHeight="1">
      <c r="A939" s="10"/>
      <c r="B939" s="10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</row>
    <row r="940" spans="1:38" ht="15.75" customHeight="1">
      <c r="A940" s="10"/>
      <c r="B940" s="10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</row>
    <row r="941" spans="1:38" ht="15.75" customHeight="1">
      <c r="A941" s="10"/>
      <c r="B941" s="10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</row>
    <row r="942" spans="1:38" ht="15.75" customHeight="1">
      <c r="A942" s="10"/>
      <c r="B942" s="10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</row>
    <row r="943" spans="1:38" ht="15.75" customHeight="1">
      <c r="A943" s="10"/>
      <c r="B943" s="10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</row>
    <row r="944" spans="1:38" ht="15.75" customHeight="1">
      <c r="A944" s="10"/>
      <c r="B944" s="10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</row>
    <row r="945" spans="1:38" ht="15.75" customHeight="1">
      <c r="A945" s="10"/>
      <c r="B945" s="10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</row>
    <row r="946" spans="1:38" ht="15.75" customHeight="1">
      <c r="A946" s="10"/>
      <c r="B946" s="10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</row>
    <row r="947" spans="1:38" ht="15.75" customHeight="1">
      <c r="A947" s="10"/>
      <c r="B947" s="10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</row>
    <row r="948" spans="1:38" ht="15.75" customHeight="1">
      <c r="A948" s="10"/>
      <c r="B948" s="10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</row>
    <row r="949" spans="1:38" ht="15.75" customHeight="1">
      <c r="A949" s="10"/>
      <c r="B949" s="10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</row>
    <row r="950" spans="1:38" ht="15.75" customHeight="1">
      <c r="A950" s="10"/>
      <c r="B950" s="10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</row>
    <row r="951" spans="1:38" ht="15.75" customHeight="1">
      <c r="A951" s="10"/>
      <c r="B951" s="10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</row>
    <row r="952" spans="1:38" ht="15.75" customHeight="1">
      <c r="A952" s="10"/>
      <c r="B952" s="10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</row>
    <row r="953" spans="1:38" ht="15.75" customHeight="1">
      <c r="A953" s="10"/>
      <c r="B953" s="10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</row>
    <row r="954" spans="1:38" ht="15.75" customHeight="1">
      <c r="A954" s="10"/>
      <c r="B954" s="10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</row>
    <row r="955" spans="1:38" ht="15.75" customHeight="1">
      <c r="A955" s="10"/>
      <c r="B955" s="10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</row>
    <row r="956" spans="1:38" ht="15.75" customHeight="1">
      <c r="A956" s="10"/>
      <c r="B956" s="10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</row>
    <row r="957" spans="1:38" ht="15.75" customHeight="1">
      <c r="A957" s="10"/>
      <c r="B957" s="10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</row>
    <row r="958" spans="1:38" ht="15.75" customHeight="1">
      <c r="A958" s="10"/>
      <c r="B958" s="10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</row>
    <row r="959" spans="1:38" ht="15.75" customHeight="1">
      <c r="A959" s="10"/>
      <c r="B959" s="10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</row>
    <row r="960" spans="1:38" ht="15.75" customHeight="1">
      <c r="A960" s="10"/>
      <c r="B960" s="10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</row>
    <row r="961" spans="1:38" ht="15.75" customHeight="1">
      <c r="A961" s="10"/>
      <c r="B961" s="10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</row>
    <row r="962" spans="1:38" ht="15.75" customHeight="1">
      <c r="A962" s="10"/>
      <c r="B962" s="10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</row>
    <row r="963" spans="1:38" ht="15.75" customHeight="1">
      <c r="A963" s="10"/>
      <c r="B963" s="10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</row>
    <row r="964" spans="1:38" ht="15.75" customHeight="1">
      <c r="A964" s="10"/>
      <c r="B964" s="10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</row>
    <row r="965" spans="1:38" ht="15.75" customHeight="1">
      <c r="A965" s="10"/>
      <c r="B965" s="10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</row>
    <row r="966" spans="1:38" ht="15.75" customHeight="1">
      <c r="A966" s="10"/>
      <c r="B966" s="10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</row>
    <row r="967" spans="1:38" ht="15.75" customHeight="1">
      <c r="A967" s="10"/>
      <c r="B967" s="10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</row>
    <row r="968" spans="1:38" ht="15.75" customHeight="1">
      <c r="A968" s="10"/>
      <c r="B968" s="10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</row>
    <row r="969" spans="1:38" ht="15.75" customHeight="1">
      <c r="A969" s="10"/>
      <c r="B969" s="10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</row>
    <row r="970" spans="1:38" ht="15.75" customHeight="1">
      <c r="A970" s="10"/>
      <c r="B970" s="10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</row>
    <row r="971" spans="1:38" ht="15.75" customHeight="1">
      <c r="A971" s="10"/>
      <c r="B971" s="10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</row>
    <row r="972" spans="1:38" ht="15.75" customHeight="1">
      <c r="A972" s="10"/>
      <c r="B972" s="10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</row>
    <row r="973" spans="1:38" ht="15.75" customHeight="1">
      <c r="A973" s="10"/>
      <c r="B973" s="10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</row>
    <row r="974" spans="1:38" ht="15.75" customHeight="1">
      <c r="A974" s="10"/>
      <c r="B974" s="10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</row>
    <row r="975" spans="1:38" ht="15.75" customHeight="1">
      <c r="A975" s="10"/>
      <c r="B975" s="10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</row>
    <row r="976" spans="1:38" ht="15.75" customHeight="1">
      <c r="A976" s="10"/>
      <c r="B976" s="10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</row>
    <row r="977" spans="1:38" ht="15.75" customHeight="1">
      <c r="A977" s="10"/>
      <c r="B977" s="10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</row>
    <row r="978" spans="1:38" ht="15.75" customHeight="1">
      <c r="A978" s="10"/>
      <c r="B978" s="10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</row>
    <row r="979" spans="1:38" ht="15.75" customHeight="1">
      <c r="A979" s="10"/>
      <c r="B979" s="10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</row>
    <row r="980" spans="1:38" ht="15.75" customHeight="1">
      <c r="A980" s="10"/>
      <c r="B980" s="10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</row>
    <row r="981" spans="1:38" ht="15.75" customHeight="1">
      <c r="A981" s="10"/>
      <c r="B981" s="10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</row>
    <row r="982" spans="1:38" ht="15.75" customHeight="1">
      <c r="A982" s="10"/>
      <c r="B982" s="10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</row>
    <row r="983" spans="1:38" ht="15.75" customHeight="1">
      <c r="A983" s="10"/>
      <c r="B983" s="10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</row>
    <row r="984" spans="1:38" ht="15.75" customHeight="1">
      <c r="A984" s="10"/>
      <c r="B984" s="10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</row>
    <row r="985" spans="1:38" ht="15.75" customHeight="1">
      <c r="A985" s="10"/>
      <c r="B985" s="10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</row>
    <row r="986" spans="1:38" ht="15.75" customHeight="1">
      <c r="A986" s="10"/>
      <c r="B986" s="10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</row>
    <row r="987" spans="1:38" ht="15.75" customHeight="1">
      <c r="A987" s="10"/>
      <c r="B987" s="10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</row>
    <row r="988" spans="1:38" ht="15.75" customHeight="1">
      <c r="A988" s="10"/>
      <c r="B988" s="10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</row>
    <row r="989" spans="1:38" ht="15.75" customHeight="1">
      <c r="A989" s="10"/>
      <c r="B989" s="10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</row>
    <row r="990" spans="1:38" ht="15.75" customHeight="1">
      <c r="A990" s="10"/>
      <c r="B990" s="10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</row>
    <row r="991" spans="1:38" ht="15.75" customHeight="1">
      <c r="A991" s="10"/>
      <c r="B991" s="10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</row>
    <row r="992" spans="1:38" ht="15.75" customHeight="1">
      <c r="A992" s="10"/>
      <c r="B992" s="10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</row>
    <row r="993" spans="1:38" ht="15.75" customHeight="1">
      <c r="A993" s="10"/>
      <c r="B993" s="10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</row>
    <row r="994" spans="1:38" ht="15.75" customHeight="1">
      <c r="A994" s="10"/>
      <c r="B994" s="10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</row>
    <row r="995" spans="1:38" ht="15.75" customHeight="1">
      <c r="A995" s="10"/>
      <c r="B995" s="10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</row>
    <row r="996" spans="1:38" ht="15.75" customHeight="1">
      <c r="A996" s="10"/>
      <c r="B996" s="10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</row>
    <row r="997" spans="1:38" ht="15.75" customHeight="1">
      <c r="A997" s="10"/>
      <c r="B997" s="10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</row>
    <row r="998" spans="1:38" ht="15.75" customHeight="1">
      <c r="A998" s="10"/>
      <c r="B998" s="10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</row>
    <row r="999" spans="1:38" ht="15.75" customHeight="1">
      <c r="A999" s="10"/>
      <c r="B999" s="10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</row>
    <row r="1000" spans="1:38" ht="15.75" customHeight="1">
      <c r="A1000" s="10"/>
      <c r="B1000" s="10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</row>
  </sheetData>
  <autoFilter ref="A1:X97" xr:uid="{00000000-0009-0000-0000-000002000000}"/>
  <mergeCells count="9">
    <mergeCell ref="Y5:Y7"/>
    <mergeCell ref="M6:P6"/>
    <mergeCell ref="Q6:T6"/>
    <mergeCell ref="U6:X6"/>
    <mergeCell ref="A97:B97"/>
    <mergeCell ref="R99:R100"/>
    <mergeCell ref="W1:X1"/>
    <mergeCell ref="C5:G5"/>
    <mergeCell ref="H5:X5"/>
  </mergeCells>
  <pageMargins left="0.2" right="0.2" top="0.25" bottom="0.25" header="0" footer="0"/>
  <pageSetup paperSize="8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Năm 2020</vt:lpstr>
      <vt:lpstr>Năm 2021</vt:lpstr>
      <vt:lpstr>Năm 2022</vt:lpstr>
      <vt:lpstr>Năm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Phạm Huy Bình</cp:lastModifiedBy>
  <dcterms:modified xsi:type="dcterms:W3CDTF">2025-02-12T06:17:29Z</dcterms:modified>
</cp:coreProperties>
</file>